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tabRatio="530" activeTab="5"/>
  </bookViews>
  <sheets>
    <sheet name="Лист1" sheetId="21" r:id="rId1"/>
    <sheet name="ф 1" sheetId="18" r:id="rId2"/>
    <sheet name="ф 2" sheetId="19" r:id="rId3"/>
    <sheet name="ф 3" sheetId="15" r:id="rId4"/>
    <sheet name="ф 4" sheetId="17" r:id="rId5"/>
    <sheet name="ф 5" sheetId="14" r:id="rId6"/>
    <sheet name="ф 6" sheetId="16" r:id="rId7"/>
    <sheet name="ф7" sheetId="20" r:id="rId8"/>
  </sheets>
  <definedNames>
    <definedName name="_xlnm.Print_Area" localSheetId="0">Лист1!$A$1:$R$10</definedName>
  </definedNames>
  <calcPr calcId="124519"/>
</workbook>
</file>

<file path=xl/calcChain.xml><?xml version="1.0" encoding="utf-8"?>
<calcChain xmlns="http://schemas.openxmlformats.org/spreadsheetml/2006/main">
  <c r="J9" i="14"/>
  <c r="Q57" i="18"/>
  <c r="Q56"/>
  <c r="Q55"/>
  <c r="Q54"/>
  <c r="Q51"/>
  <c r="Q43"/>
  <c r="Q42"/>
  <c r="Q41"/>
  <c r="Q30"/>
  <c r="Q29"/>
  <c r="Q28"/>
  <c r="F7" i="20"/>
  <c r="P51" i="18"/>
  <c r="J7" i="20"/>
  <c r="M51" i="18"/>
  <c r="O57"/>
  <c r="N57"/>
  <c r="N51" s="1"/>
  <c r="E11" i="19" s="1"/>
  <c r="O56" i="18"/>
  <c r="N56"/>
  <c r="O54"/>
  <c r="N54"/>
  <c r="E14" i="19"/>
  <c r="F14"/>
  <c r="M14" i="18"/>
  <c r="N14"/>
  <c r="O14"/>
  <c r="Q14" s="1"/>
  <c r="M16"/>
  <c r="M15" s="1"/>
  <c r="N29"/>
  <c r="E12" i="19"/>
  <c r="O29" i="18"/>
  <c r="N30"/>
  <c r="O30"/>
  <c r="N31"/>
  <c r="Q31"/>
  <c r="P31"/>
  <c r="M41"/>
  <c r="P41" s="1"/>
  <c r="N41"/>
  <c r="O41"/>
  <c r="P42"/>
  <c r="P54"/>
  <c r="P55"/>
  <c r="M58"/>
  <c r="N58"/>
  <c r="O58"/>
  <c r="P61"/>
  <c r="Q61"/>
  <c r="O16"/>
  <c r="P16" s="1"/>
  <c r="N16"/>
  <c r="O51"/>
  <c r="P57"/>
  <c r="Q16"/>
  <c r="G14" i="19" l="1"/>
  <c r="E9"/>
  <c r="E8" s="1"/>
  <c r="N15" i="18"/>
  <c r="O15"/>
  <c r="F12" i="19"/>
  <c r="G12" s="1"/>
  <c r="P14" i="18"/>
  <c r="F11" i="19"/>
  <c r="G11" l="1"/>
  <c r="F9"/>
  <c r="P15" i="18"/>
  <c r="Q15"/>
  <c r="F8" i="19" l="1"/>
  <c r="G8" s="1"/>
  <c r="G9"/>
</calcChain>
</file>

<file path=xl/sharedStrings.xml><?xml version="1.0" encoding="utf-8"?>
<sst xmlns="http://schemas.openxmlformats.org/spreadsheetml/2006/main" count="461" uniqueCount="212">
  <si>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</si>
  <si>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</si>
  <si>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</si>
  <si>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</si>
  <si>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</si>
  <si>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</si>
  <si>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</si>
  <si>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</si>
  <si>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</si>
  <si>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</si>
  <si>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</si>
  <si>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</si>
  <si>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</si>
  <si>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</si>
  <si>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</si>
  <si>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</si>
  <si>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</si>
  <si>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</si>
  <si>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</si>
  <si>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</si>
  <si>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</si>
  <si>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</si>
  <si>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</si>
  <si>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</si>
  <si>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</si>
  <si>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</si>
  <si>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</si>
  <si>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</si>
  <si>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</si>
  <si>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</si>
  <si>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</si>
  <si>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</si>
  <si>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</si>
  <si>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</si>
  <si>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</si>
  <si>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</si>
  <si>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</si>
  <si>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</si>
  <si>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</si>
  <si>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</si>
  <si>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</si>
  <si>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</si>
  <si>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</si>
  <si>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</si>
  <si>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</si>
  <si>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</si>
  <si>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Кассовые расходы,%</t>
  </si>
  <si>
    <t>Кассовое исполнение на конец отчетного периода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</si>
  <si>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</si>
  <si>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</si>
  <si>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</si>
  <si>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</si>
  <si>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</si>
  <si>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</si>
  <si>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</si>
  <si>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Форма 2. Отчет о расходах на реализацию муниципальной программы за счет всех источников финансирования</t>
  </si>
  <si>
    <t>Форма 4. Отчет о выполнении  сводных показателей муниципальных заданий на оказание муниципальных услуг (выполнение работ) *</t>
  </si>
  <si>
    <t>Относительное отклонение факта от плана*</t>
  </si>
  <si>
    <t>* гр. 9 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</si>
  <si>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** - гр. 10 заполняется для годового отчета</t>
  </si>
  <si>
    <t>Капитальное строительство, реконструкция и капитальный  ремонт объектов муниципальной собственности</t>
  </si>
  <si>
    <t>11</t>
  </si>
  <si>
    <t>УКС Администрации г.Воткинска</t>
  </si>
  <si>
    <t>Строительство и реконструкция объектов коммунального хозяйства</t>
  </si>
  <si>
    <t>Строительство и реконструкция объектов, относящихся к отрасли благоустройства и содержания территории муниципального образования</t>
  </si>
  <si>
    <t>0 5</t>
  </si>
  <si>
    <t>0 2</t>
  </si>
  <si>
    <t>Строительство и реконструкция объектов в сфере  дошкольного образования</t>
  </si>
  <si>
    <t>Строительство и реконструкция объектов в сфере культуры</t>
  </si>
  <si>
    <t>Строительство и реконструкция объектов  в области физической культуры и спорта</t>
  </si>
  <si>
    <t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</t>
  </si>
  <si>
    <t>Капитальный ремонт объектов в сфере дошкольного образования</t>
  </si>
  <si>
    <t>Капитальный ремонт объектов в сфере общего и дополнительного образования</t>
  </si>
  <si>
    <t>Капитальный ремонт объектов  в сфере культуры</t>
  </si>
  <si>
    <t>Капитальный ремонт объектов  в области физической культуры и спорта</t>
  </si>
  <si>
    <t>Создание условий для реализации муниципальной программы</t>
  </si>
  <si>
    <t>03</t>
  </si>
  <si>
    <t>3</t>
  </si>
  <si>
    <t>4</t>
  </si>
  <si>
    <t>5</t>
  </si>
  <si>
    <t>0 7</t>
  </si>
  <si>
    <t>0 8</t>
  </si>
  <si>
    <t xml:space="preserve">Капитальное строительство, реконструкция и капитальный  ремонт
объектов муниципальной собственности
</t>
  </si>
  <si>
    <t xml:space="preserve"> Капитальное строительство, реконструкция и капитальный  ремонт объектов муниципальной собственности </t>
  </si>
  <si>
    <t>Строительство и реконструкция объектов социально-культурного, коммунально-бытового  назначения, и других объектов городской инфраструктуры за счет средств городского бюджета и бюджета УР</t>
  </si>
  <si>
    <t xml:space="preserve"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
</t>
  </si>
  <si>
    <t xml:space="preserve">Повышение комфортности проживания городского населения за счет строительства новых, реконструкции, модернизации объектов муниципальной собственности жилищного, социально-культурного, коммунально-бытового назначения    </t>
  </si>
  <si>
    <r>
      <rPr>
        <sz val="8"/>
        <rFont val="Times New Roman"/>
        <family val="1"/>
        <charset val="204"/>
      </rPr>
      <t>Капитальный ремонт объектов муниципальной собственности жилищного, социально-культурного, коммунально-бытового назначения, включенных в План капитального строительства на территории города  на очередной финансовый год, согласованный Городской думой города , утвержденный постановлением Администрации города.</t>
    </r>
    <r>
      <rPr>
        <b/>
        <sz val="10"/>
        <rFont val="Times New Roman"/>
        <family val="1"/>
        <charset val="204"/>
      </rPr>
      <t xml:space="preserve">
</t>
    </r>
  </si>
  <si>
    <t>В рамках программы  муниципальные задания на выполнение муниципальных услуг (работ)  не выдаются</t>
  </si>
  <si>
    <t xml:space="preserve">Капитальное строительство, реконструкция и капитальный  ремонт объектов муниципальной собственности </t>
  </si>
  <si>
    <t>Доля вводимых объектов капитального  строительства, осуществляемого за счет средств  консолидированного бюджета Удмуртской Республики и города, от числа объектов, запланированных к вводу в эксплуатацию в текущем году, процентов</t>
  </si>
  <si>
    <t>Ввод газовых сетей, км;</t>
  </si>
  <si>
    <t>%</t>
  </si>
  <si>
    <t>км.</t>
  </si>
  <si>
    <t>Капитальный ремонт объектов жилищного хозяйства</t>
  </si>
  <si>
    <t>Капитальный ремонт объектов коммунального хозяйства</t>
  </si>
  <si>
    <t>6</t>
  </si>
  <si>
    <t>В связи с изменением финансироввния</t>
  </si>
  <si>
    <t>Строительство и реконструкция объектов в сфере общего и дополнительного образования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</si>
  <si>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</si>
  <si>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</si>
  <si>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</si>
  <si>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</si>
  <si>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</si>
  <si>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</si>
  <si>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</si>
  <si>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</si>
  <si>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</si>
  <si>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</si>
  <si>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</si>
  <si>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</si>
  <si>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</si>
  <si>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t>6=7х10</t>
  </si>
  <si>
    <t>10=8/9</t>
  </si>
  <si>
    <t>Начальник Управления капитального строительства Администрации города Воткинска</t>
  </si>
  <si>
    <t>7</t>
  </si>
  <si>
    <t xml:space="preserve">Иные мероприятия </t>
  </si>
  <si>
    <t>07</t>
  </si>
  <si>
    <r>
      <t>Отчет о реализации муниципальной программы_</t>
    </r>
    <r>
      <rPr>
        <u/>
        <sz val="12"/>
        <rFont val="Times New Roman"/>
        <family val="1"/>
        <charset val="204"/>
      </rPr>
      <t>Капитальное строительство, реконструкция и капитальный  ремонт объектов муниципальной собственности</t>
    </r>
    <r>
      <rPr>
        <b/>
        <sz val="12"/>
        <rFont val="Times New Roman"/>
        <family val="1"/>
        <charset val="204"/>
      </rPr>
      <t>_________________</t>
    </r>
  </si>
  <si>
    <t xml:space="preserve">Постановление Администрации г. Воткинска </t>
  </si>
  <si>
    <t>Сводная бюджетная роспись, план на 1 января  отчетного года</t>
  </si>
  <si>
    <t>Сводная бюджетная роспись на отчетную дату</t>
  </si>
  <si>
    <t>К плану на  1 января отчетного  года
(гр15/гр13*
100)</t>
  </si>
  <si>
    <t>К плану на отчетную  дату
(гр15/гр14*
100)</t>
  </si>
  <si>
    <t>1) бюджет муниципального образования</t>
  </si>
  <si>
    <t>Всего (1+2+3)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</si>
  <si>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</si>
  <si>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</si>
  <si>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</si>
  <si>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</si>
  <si>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Отношение фактических расходов к оценке расходов, %(гр6/гр5*100)</t>
  </si>
  <si>
    <t>План на отчетный год (сводная бюджетная роспись на 1 января отчетного года)</t>
  </si>
  <si>
    <t>План на отчетный период (сводная бюджетная роспись на отчетную дату)</t>
  </si>
  <si>
    <t>% исполнения к плану на отчетный год (гр9/гр7*100)</t>
  </si>
  <si>
    <t>% исполнения к плану на отчетный период (гр9/гр8*100)</t>
  </si>
  <si>
    <t>Темп роста к уровню прошлого года**, %  (гр8/гр6*100)</t>
  </si>
  <si>
    <t xml:space="preserve">  </t>
  </si>
  <si>
    <t xml:space="preserve">                                Д.В. Габидуллин           </t>
  </si>
  <si>
    <t>за   2019 год</t>
  </si>
  <si>
    <r>
      <rPr>
        <u/>
        <sz val="10"/>
        <rFont val="Times New Roman"/>
        <family val="1"/>
        <charset val="204"/>
      </rPr>
      <t xml:space="preserve">           31.12.2019 год     </t>
    </r>
    <r>
      <rPr>
        <sz val="10"/>
        <rFont val="Times New Roman"/>
        <family val="1"/>
        <charset val="204"/>
      </rPr>
      <t xml:space="preserve"> </t>
    </r>
  </si>
  <si>
    <t>1110100820</t>
  </si>
  <si>
    <t>11101S0820</t>
  </si>
  <si>
    <t>1110160180</t>
  </si>
  <si>
    <t>1110160140</t>
  </si>
  <si>
    <t>1110360030</t>
  </si>
  <si>
    <t>УТВЕРЖДАЮ</t>
  </si>
  <si>
    <t>А.А.Гредягин</t>
  </si>
  <si>
    <t>"__________" ____________    20____г.</t>
  </si>
  <si>
    <t>111P222320</t>
  </si>
  <si>
    <t>111P22232S</t>
  </si>
  <si>
    <t>111P252320</t>
  </si>
  <si>
    <t>111E125200</t>
  </si>
  <si>
    <t>111E12520S</t>
  </si>
  <si>
    <t>11102S0830</t>
  </si>
  <si>
    <t>04</t>
  </si>
  <si>
    <t>0 3</t>
  </si>
  <si>
    <t>1110400820</t>
  </si>
  <si>
    <t>11104S0820</t>
  </si>
  <si>
    <t>Строительство и реконструкция объектов в прочих отраслях и сферах деятельности</t>
  </si>
  <si>
    <t>Реализация мероприятий по обустройству объектов муниципальной собственности</t>
  </si>
  <si>
    <t>Обустройство объектов в прочих отраслях и сферах деятельности</t>
  </si>
  <si>
    <t>Реализация мероприятий по обустройтсву объектов муниципальной собственности</t>
  </si>
  <si>
    <t xml:space="preserve">Повышение комфортности проживания городского населения за счет обустройства объектов муниципальной собственности 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</si>
  <si>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</si>
  <si>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тыс.руб.</t>
  </si>
  <si>
    <t xml:space="preserve">Заместитель Главы Администрации города Воткинска по архитектуре, строительству, жилищно - коммунальному хозяйству и транспорту </t>
  </si>
  <si>
    <t>в знаменателе - количество целевых показателей - 3</t>
  </si>
  <si>
    <t>1110109720</t>
  </si>
  <si>
    <t>Управление ЖКХ Администрации города Воткинска</t>
  </si>
  <si>
    <t>Более качественное рациональное использование средств местного бюджета на материально-техническое обеспечение деятельности МКУ "УКС города Воткинска"</t>
  </si>
  <si>
    <t>В связи с изменением финансирования и ответственного исполнителя (ГРБС)</t>
  </si>
  <si>
    <t xml:space="preserve">Строительство и реконструкция объектов социально-культурного, коммунально-бытового назначения, и других объектов городской инфраструктуры за счет средств городского бюджета и бюджета УР 
</t>
  </si>
  <si>
    <t>05</t>
  </si>
  <si>
    <t>08</t>
  </si>
  <si>
    <t xml:space="preserve">В связи с изменением финансирования </t>
  </si>
  <si>
    <t>856.1</t>
  </si>
  <si>
    <t xml:space="preserve">Заместитель главы Администрации по архитектуре, строительству, жилищно – коммунальному хозяйству и транспорту </t>
  </si>
  <si>
    <r>
      <t xml:space="preserve"> в числителе - (1 показатель - факт/план = 0%/0%=1)+(2 показатель - факт/план = 0км./0км.=1) + (3 показатель - факт/план = 0 тыс.руб./0 тыс.руб.=1)= </t>
    </r>
    <r>
      <rPr>
        <b/>
        <sz val="11"/>
        <color indexed="8"/>
        <rFont val="Calibri"/>
        <family val="2"/>
        <charset val="204"/>
      </rPr>
      <t>1+1+1 = 3</t>
    </r>
  </si>
  <si>
    <t>графа 7 СПмп = 3/3 = 1</t>
  </si>
  <si>
    <t>в числителе - количество выполненных мероприятий - 3, в знаменателе - количество запланированных мероприятий - 3</t>
  </si>
  <si>
    <t>11101S9720</t>
  </si>
  <si>
    <t>Отчет о реализации муниципальной программы_Капитальное строительство, реконструкция и капитальный ремонт объектов муниципальной собственности на 2020-2026 годы</t>
  </si>
  <si>
    <t>2023г</t>
  </si>
  <si>
    <t>1110163300</t>
  </si>
  <si>
    <t xml:space="preserve">   иные источники</t>
  </si>
  <si>
    <t>Факт на начало отчетного периода (за прошлый год) 2022г.</t>
  </si>
  <si>
    <t>графа 8  СМмп = 3/3 = 1</t>
  </si>
  <si>
    <t>в числителе - фактически кассовый расход - 9 620,77 в знаменателе - плановый расход - 14 179,06</t>
  </si>
  <si>
    <t>1) Капитальный ремонт газопроводов и технических устройств в г.Воткинске УР ГРПШ 6 штук</t>
  </si>
  <si>
    <t>1)  Сопровождение и корректировка ПИР объектов газоснабжения; 2) Технический осмотр за выполненными работами на объектах дорожного фонда по наказам избирателей; 3) Технический осмотр и сопровождение при Реконструкции автомобильной дороги по ул. Лермонтова от ул. Глинки до ул. Железнодорожная в г. Воткинске; 4) Составление смет на ремонт дорог дорожными картами в 2023 году; 5) Составление и корректировка смет на объекты ремонта автомобильных дорог общего пользования регионального или межмуниципального значения Удмуртской Республики, реализуемых в рамках национального проекта ''Безопасные и качественные автомобильные дороги''на 2023-2024 г.г.; 6) Составление смет на ремонт и обустройство тротуаров в 2023 году</t>
  </si>
  <si>
    <t xml:space="preserve">ДДУ 4 устройство входной группы (строительный контроль) </t>
  </si>
  <si>
    <t>ДДУ 4 устройство входной группы (строительный контроль) (100%)</t>
  </si>
  <si>
    <t>1)  Строительный контроль на объектах в области физической культуры и спорта</t>
  </si>
  <si>
    <t>1110200830</t>
  </si>
  <si>
    <t>графа 9   СРмп = 14 242,43/14 757,23 = 0,9651</t>
  </si>
  <si>
    <r>
      <t xml:space="preserve">графа 10    Эбс = СМмп/СРмп = 1/0,9651 = 1,0361          графа 6  Эмп = СПмп </t>
    </r>
    <r>
      <rPr>
        <sz val="11"/>
        <color theme="1"/>
        <rFont val="Calibri"/>
        <family val="2"/>
        <charset val="204"/>
        <scheme val="minor"/>
      </rPr>
      <t xml:space="preserve">х </t>
    </r>
    <r>
      <rPr>
        <b/>
        <sz val="11"/>
        <color indexed="8"/>
        <rFont val="Calibri"/>
        <family val="2"/>
        <charset val="204"/>
      </rPr>
      <t>Эбс = 1*1,0361 = 1,0361</t>
    </r>
  </si>
  <si>
    <t>1) Сопровождение и корректировка ПИР объектов газоснабжения (100%); 2) Технический осмотр за выполненными работами на объектах дорожного фонда по наказам избирателей (100%); 3) Технический осмотр и сопровождение при Реконструкции автомобильной дороги по ул. Лермонтова от ул. Глинки до ул. Железнодорожная в г. Воткинске (100%); 4) Выполнено составление смет на ремонт дорог дорожными картами в 2023 году (100%); 5) Выполнено составление и корректировка смет на объекты ремонта автомобильных дорог общего пользования регионального или межмуниципального значения Удмуртской Республики, реализуемых в рамках национального проекта ''Безопасные и качественные автомобильные дороги''на 2023-2024 г.г.(100%); 6) Выполнено составление смет на ремонт и обустройство тротуаров в 2023 году (100%)</t>
  </si>
  <si>
    <t>Обеспечено рациональное использование средств местного бюджета на материально-техническое обеспечение деятельности МКУ "УКС города Воткинска" (100%)</t>
  </si>
  <si>
    <t>1) Капитальный ремонт газопроводов и технических устройств в г.Воткинске УР ГРПШ 5 штук (100%)</t>
  </si>
  <si>
    <t>Сопровождение  и обследование ПИР Реставрация здания  ОКН «Волостное правление, 1882 г.» Кирова 6, проверка смет Кирова 6</t>
  </si>
  <si>
    <t>Сопровождение  и обследование ПИР Реставрация здания  ОКН «Волостное правление, 1882 г.» Кирова 6, проверка смет Кирова 6 (100%)</t>
  </si>
  <si>
    <t xml:space="preserve"> 1) Обследование здания бассейна, принадлежащего МАУ ДО «СШ Знамя» (100%)</t>
  </si>
  <si>
    <t>1) Составление дефектных ведомостей, составление смет, строительный контроль, приемка выполненных работ на объектах благоустройства дворовых (9 объектов) и общественных (2 объекта) территорий в г.Воткинске, 2)  Сопровождение и ПИР на объекте: ''Фонтан в центральном городском сквере города Воткинска УР''</t>
  </si>
  <si>
    <t>1) Составлены дефектные ведомости, составлены сметы для благоустройства дворовых (10 объектов) и общественных (2 объекта) территорий в г.Воткинске, выполнены работы по строительному контролю (100%); 2)  Сопровождение и ПИР на объекте: ''Фонтан в центральном городском сквере города Воткинска УР'' (100%)</t>
  </si>
  <si>
    <t xml:space="preserve">1) Приобретение кухонного оборудования и оплата кредиторской задолженности 2022 года при СМР и ПИР объекта "Здание общеобразовательной школы на 825 мест в мкр.Южный г.Воткинска УР" 2) Сопровождение  ПИР на объектах: МБОУ СОШ 6, СОШ 1; 3)  Обследование и составление смет на благоустройство, наружную отделку ремонт кадетский корпус, 4) Строительный контроль и сотавление смет по установке ограждения и устройства покрытия из искусственной травы МБОУ СОШ 5 5) Сопровождение  ПИР на объекте: «Капитальный ремонт помещений здания по адресу ул. Мира, дом 30 для перепрофилирования под учреждение дополнительного образования «Центр технического творчества детей «ТехноСтарт» 6) Строительный контроль по ремонту помещений МБОУ СОШ №18
</t>
  </si>
  <si>
    <t>1) Приобретено кухонное оборудование и оплачена кредиторская задолженность за выполнение СМР и ПИР объекта: "Здание общеобразовательной школы на 825 мест в мкр.Южный г.Воткинска УР" (100%) 2) Сопровождение  ПИР на объектах: МБОУ СОШ 6, СОШ 1 (100%); 3) Обследование и составление смет на благоустройство, наружную отделку ремонт кадетский корпус (100%), 4) Строительный контроль и сотавление смет за установкой ограждения и устройства покрытия из искусственной травы МБОУ СОШ 5 (100%) 5) Сопровождение  ПИР на объекте: «Капитальный ремонт помещений здания по адресу ул. Мира, дом 30 для перепрофилирования под учреждение дополнительного образования «Центр технического творчества детей «ТехноСтарт» (100%) 6) Строительный контроль по ремонту помещений МБОУ СОШ №18 (100%)</t>
  </si>
  <si>
    <t xml:space="preserve">1) Сопровождение и ПИР на объекте: Строительство приюта для безнадзорных животных; 2) Сопровождение при строительном контроле на объекте ремонт кровли Ленина 41; 3) Осуществление строительного контроля на объектах в рамках реализации инициативных проектов "Наша инициатива - 2023"; 4) Строительный контроль за выполнением работ по восстановлению (ремонту и благоустройству) воинского захоронения ''Памятник воинам, умершим от ран в госпиталях г. Воткинска в 1941 - 1945 г.г. Автор М.К. Ахметин 1975 г.'', расположенный по адресу: Удмуртская Республика, г. Воткинск, Нагорное кладбище. (Объект культурного наследия включенный в единый государственный реестр объектов культурного наследия памятников истории и культуры народов Российской Федерации); 5) Строительный контроль за выполнением работ по восстановлению (ремонту и благоустройству) воинского захоронения «Могила летчика Н.П. Бельтюкова, последнего бойца, умершего от ран в госпиталях г. Воткинска», Удмуртская Республика, г. Воткинск, Нагорное кладбище, муниципальное образование «Город Воткинск»; 6) Обследование здания АУ УР "МФЦ города Воткинска" </t>
  </si>
  <si>
    <t xml:space="preserve"> 1)  Сопровождение и ПИР на объекте: Строительство приюта для безнадзорных животных (100%); 2) Сопровождение при строительном контроле на объекте ремонт кровли Ленина 41 (100%); 3) Осуществление строительного контроля на объектах в рамках реализации инициативных проектов "Наша инициатива - 2023" (100%); 4) Строительный контроль за выполнением работ по восстановлению (ремонту и благоустройству) воинского захоронения ''Памятник воинам, умершим от ран в госпиталях г. Воткинска в 1941 - 1945 г.г. Автор М.К. Ахметин 1975 г.'', расположенный по адресу: Удмуртская Республика, г. Воткинск, Нагорное кладбище. (Объект культурного наследия включенный в единый государственный реестр объектов культурного наследия памятников истории и культуры народов Российской Федерации) (100%); 5) Строительный контроль за выполнением работ по восстановлению (ремонту и благоустройству) воинского захоронения «Могила летчика Н.П. Бельтюкова, последнего бойца, умершего от ран в госпиталях г. Воткинска», Удмуртская Республика, г. Воткинск, Нагорное кладбище, муниципальное образование «Город Воткинск» (100%); 6) Обследование здания АУ УР "МФЦ города Воткинска" (100%)</t>
  </si>
  <si>
    <t>за  2023 год</t>
  </si>
  <si>
    <t>Подготовка и сопровождение технической документации при обустройстве объектов в прочих отраслях и сферах деятельности (100%)</t>
  </si>
  <si>
    <t>План на конец отчетного (текущего)   года</t>
  </si>
  <si>
    <t>Факт на конец отчетного  года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</si>
</sst>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0.000"/>
  </numFmts>
  <fonts count="4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.5"/>
      <name val="Calibri"/>
      <family val="2"/>
      <charset val="204"/>
    </font>
    <font>
      <sz val="8"/>
      <name val="Calibri"/>
      <family val="2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7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Calibri"/>
      <family val="2"/>
      <charset val="204"/>
    </font>
    <font>
      <b/>
      <i/>
      <sz val="8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8.5"/>
      <color rgb="FFFF0000"/>
      <name val="Times New Roman"/>
      <family val="1"/>
      <charset val="204"/>
    </font>
    <font>
      <b/>
      <sz val="8.5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7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32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1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9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/>
    <xf numFmtId="0" fontId="10" fillId="0" borderId="0" xfId="0" applyFont="1" applyFill="1"/>
    <xf numFmtId="0" fontId="19" fillId="0" borderId="0" xfId="0" applyFont="1" applyFill="1" applyAlignment="1">
      <alignment horizontal="justify" vertical="center"/>
    </xf>
    <xf numFmtId="0" fontId="21" fillId="0" borderId="0" xfId="0" applyFont="1"/>
    <xf numFmtId="0" fontId="10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2" fontId="21" fillId="0" borderId="0" xfId="0" applyNumberFormat="1" applyFont="1"/>
    <xf numFmtId="2" fontId="10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justify" vertical="center" wrapText="1"/>
    </xf>
    <xf numFmtId="0" fontId="22" fillId="0" borderId="0" xfId="0" applyFont="1"/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2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top"/>
    </xf>
    <xf numFmtId="2" fontId="25" fillId="0" borderId="0" xfId="0" applyNumberFormat="1" applyFont="1"/>
    <xf numFmtId="0" fontId="25" fillId="0" borderId="0" xfId="0" applyFont="1"/>
    <xf numFmtId="49" fontId="6" fillId="0" borderId="3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2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justify" vertical="top"/>
    </xf>
    <xf numFmtId="0" fontId="2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6" fillId="0" borderId="1" xfId="2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2" fontId="6" fillId="0" borderId="1" xfId="2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/>
    </xf>
    <xf numFmtId="49" fontId="6" fillId="0" borderId="4" xfId="0" applyNumberFormat="1" applyFont="1" applyFill="1" applyBorder="1" applyAlignment="1">
      <alignment vertical="top"/>
    </xf>
    <xf numFmtId="49" fontId="6" fillId="0" borderId="2" xfId="0" applyNumberFormat="1" applyFont="1" applyFill="1" applyBorder="1" applyAlignment="1">
      <alignment vertical="top"/>
    </xf>
    <xf numFmtId="4" fontId="6" fillId="0" borderId="3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34" fillId="0" borderId="0" xfId="1" applyFont="1" applyBorder="1" applyAlignment="1">
      <alignment horizontal="center" vertical="center"/>
    </xf>
    <xf numFmtId="0" fontId="34" fillId="0" borderId="5" xfId="1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6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166" fontId="6" fillId="0" borderId="3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3" fontId="6" fillId="5" borderId="1" xfId="0" applyNumberFormat="1" applyFont="1" applyFill="1" applyBorder="1" applyAlignment="1">
      <alignment horizontal="center" vertical="top"/>
    </xf>
    <xf numFmtId="49" fontId="6" fillId="5" borderId="1" xfId="0" applyNumberFormat="1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3" fontId="6" fillId="5" borderId="3" xfId="0" applyNumberFormat="1" applyFont="1" applyFill="1" applyBorder="1" applyAlignment="1">
      <alignment horizontal="center" vertical="top"/>
    </xf>
    <xf numFmtId="166" fontId="6" fillId="5" borderId="1" xfId="0" applyNumberFormat="1" applyFont="1" applyFill="1" applyBorder="1" applyAlignment="1">
      <alignment horizontal="center" vertical="top"/>
    </xf>
    <xf numFmtId="3" fontId="6" fillId="5" borderId="4" xfId="0" applyNumberFormat="1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49" fontId="6" fillId="5" borderId="4" xfId="0" applyNumberFormat="1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top"/>
    </xf>
    <xf numFmtId="49" fontId="6" fillId="5" borderId="2" xfId="0" applyNumberFormat="1" applyFont="1" applyFill="1" applyBorder="1" applyAlignment="1">
      <alignment horizontal="center" vertical="top"/>
    </xf>
    <xf numFmtId="0" fontId="38" fillId="0" borderId="0" xfId="0" applyFont="1" applyFill="1"/>
    <xf numFmtId="0" fontId="39" fillId="0" borderId="0" xfId="0" applyFont="1" applyFill="1" applyAlignment="1"/>
    <xf numFmtId="0" fontId="40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4" fontId="42" fillId="5" borderId="1" xfId="0" applyNumberFormat="1" applyFont="1" applyFill="1" applyBorder="1" applyAlignment="1">
      <alignment horizontal="center" vertical="center"/>
    </xf>
    <xf numFmtId="4" fontId="43" fillId="0" borderId="1" xfId="2" applyNumberFormat="1" applyFont="1" applyFill="1" applyBorder="1" applyAlignment="1">
      <alignment horizontal="center" vertical="top"/>
    </xf>
    <xf numFmtId="4" fontId="43" fillId="0" borderId="1" xfId="0" applyNumberFormat="1" applyFont="1" applyFill="1" applyBorder="1" applyAlignment="1">
      <alignment horizontal="center" vertical="center"/>
    </xf>
    <xf numFmtId="4" fontId="43" fillId="0" borderId="1" xfId="2" applyNumberFormat="1" applyFont="1" applyFill="1" applyBorder="1" applyAlignment="1">
      <alignment horizontal="center" vertical="center"/>
    </xf>
    <xf numFmtId="2" fontId="43" fillId="0" borderId="1" xfId="2" applyNumberFormat="1" applyFont="1" applyFill="1" applyBorder="1" applyAlignment="1">
      <alignment horizontal="center" vertical="top"/>
    </xf>
    <xf numFmtId="49" fontId="6" fillId="5" borderId="3" xfId="0" applyNumberFormat="1" applyFont="1" applyFill="1" applyBorder="1" applyAlignment="1">
      <alignment vertical="top"/>
    </xf>
    <xf numFmtId="0" fontId="6" fillId="5" borderId="2" xfId="0" applyFont="1" applyFill="1" applyBorder="1" applyAlignment="1">
      <alignment vertical="top" wrapText="1"/>
    </xf>
    <xf numFmtId="3" fontId="6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49" fontId="6" fillId="5" borderId="4" xfId="0" applyNumberFormat="1" applyFont="1" applyFill="1" applyBorder="1" applyAlignment="1">
      <alignment vertical="top"/>
    </xf>
    <xf numFmtId="0" fontId="6" fillId="5" borderId="4" xfId="0" applyFont="1" applyFill="1" applyBorder="1" applyAlignment="1">
      <alignment vertical="top" wrapText="1"/>
    </xf>
    <xf numFmtId="4" fontId="43" fillId="0" borderId="3" xfId="2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left" vertical="top" wrapText="1"/>
    </xf>
    <xf numFmtId="49" fontId="6" fillId="6" borderId="1" xfId="0" applyNumberFormat="1" applyFont="1" applyFill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top"/>
    </xf>
    <xf numFmtId="4" fontId="27" fillId="5" borderId="1" xfId="2" applyNumberFormat="1" applyFont="1" applyFill="1" applyBorder="1" applyAlignment="1">
      <alignment horizontal="center" vertical="center"/>
    </xf>
    <xf numFmtId="0" fontId="44" fillId="0" borderId="0" xfId="0" applyFont="1" applyFill="1"/>
    <xf numFmtId="166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top" wrapText="1"/>
    </xf>
    <xf numFmtId="166" fontId="6" fillId="5" borderId="1" xfId="0" applyNumberFormat="1" applyFont="1" applyFill="1" applyBorder="1" applyAlignment="1">
      <alignment horizontal="center" vertical="center"/>
    </xf>
    <xf numFmtId="4" fontId="27" fillId="6" borderId="1" xfId="0" applyNumberFormat="1" applyFont="1" applyFill="1" applyBorder="1" applyAlignment="1">
      <alignment horizontal="center" vertical="center"/>
    </xf>
    <xf numFmtId="0" fontId="36" fillId="6" borderId="0" xfId="0" applyFont="1" applyFill="1"/>
    <xf numFmtId="0" fontId="44" fillId="5" borderId="0" xfId="0" applyFont="1" applyFill="1"/>
    <xf numFmtId="0" fontId="39" fillId="0" borderId="0" xfId="0" applyFont="1" applyFill="1" applyAlignment="1">
      <alignment horizontal="center" vertical="top"/>
    </xf>
    <xf numFmtId="0" fontId="40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4" fontId="43" fillId="0" borderId="1" xfId="0" applyNumberFormat="1" applyFont="1" applyFill="1" applyBorder="1" applyAlignment="1">
      <alignment horizontal="center" vertical="top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top"/>
    </xf>
    <xf numFmtId="167" fontId="25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/>
    </xf>
    <xf numFmtId="166" fontId="6" fillId="7" borderId="3" xfId="0" applyNumberFormat="1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center" wrapText="1"/>
    </xf>
    <xf numFmtId="4" fontId="42" fillId="7" borderId="1" xfId="0" applyNumberFormat="1" applyFont="1" applyFill="1" applyBorder="1" applyAlignment="1">
      <alignment horizontal="center" vertical="center"/>
    </xf>
    <xf numFmtId="4" fontId="27" fillId="7" borderId="1" xfId="0" applyNumberFormat="1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/>
    </xf>
    <xf numFmtId="4" fontId="6" fillId="7" borderId="1" xfId="2" applyNumberFormat="1" applyFont="1" applyFill="1" applyBorder="1" applyAlignment="1">
      <alignment horizontal="center" vertical="center"/>
    </xf>
    <xf numFmtId="4" fontId="6" fillId="7" borderId="3" xfId="2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2" fontId="6" fillId="7" borderId="1" xfId="2" applyNumberFormat="1" applyFont="1" applyFill="1" applyBorder="1" applyAlignment="1">
      <alignment horizontal="center" vertical="top"/>
    </xf>
    <xf numFmtId="4" fontId="6" fillId="7" borderId="1" xfId="2" applyNumberFormat="1" applyFont="1" applyFill="1" applyBorder="1" applyAlignment="1">
      <alignment horizontal="center" vertical="top"/>
    </xf>
    <xf numFmtId="4" fontId="6" fillId="7" borderId="2" xfId="2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top"/>
    </xf>
    <xf numFmtId="2" fontId="6" fillId="7" borderId="1" xfId="0" applyNumberFormat="1" applyFont="1" applyFill="1" applyBorder="1" applyAlignment="1">
      <alignment horizontal="right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top"/>
    </xf>
    <xf numFmtId="0" fontId="18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34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3" fontId="6" fillId="0" borderId="3" xfId="0" applyNumberFormat="1" applyFont="1" applyFill="1" applyBorder="1" applyAlignment="1">
      <alignment horizontal="center" vertical="top"/>
    </xf>
    <xf numFmtId="3" fontId="6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3" fontId="6" fillId="0" borderId="4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top"/>
    </xf>
    <xf numFmtId="49" fontId="19" fillId="0" borderId="2" xfId="0" applyNumberFormat="1" applyFont="1" applyFill="1" applyBorder="1" applyAlignment="1">
      <alignment horizontal="center" vertical="top"/>
    </xf>
    <xf numFmtId="49" fontId="6" fillId="0" borderId="3" xfId="2" applyNumberFormat="1" applyFont="1" applyFill="1" applyBorder="1" applyAlignment="1">
      <alignment horizontal="center" vertical="top"/>
    </xf>
    <xf numFmtId="49" fontId="6" fillId="0" borderId="4" xfId="2" applyNumberFormat="1" applyFont="1" applyFill="1" applyBorder="1" applyAlignment="1">
      <alignment horizontal="center" vertical="top"/>
    </xf>
    <xf numFmtId="49" fontId="6" fillId="0" borderId="2" xfId="2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top"/>
    </xf>
    <xf numFmtId="9" fontId="11" fillId="0" borderId="3" xfId="0" applyNumberFormat="1" applyFont="1" applyBorder="1" applyAlignment="1">
      <alignment horizontal="center" vertical="top"/>
    </xf>
    <xf numFmtId="9" fontId="11" fillId="0" borderId="2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/>
    <xf numFmtId="0" fontId="14" fillId="0" borderId="7" xfId="0" applyFont="1" applyFill="1" applyBorder="1" applyAlignment="1">
      <alignment horizontal="center" vertical="justify" wrapText="1"/>
    </xf>
    <xf numFmtId="0" fontId="14" fillId="0" borderId="8" xfId="0" applyFont="1" applyFill="1" applyBorder="1" applyAlignment="1">
      <alignment horizontal="center" vertical="justify" wrapText="1"/>
    </xf>
    <xf numFmtId="0" fontId="14" fillId="0" borderId="6" xfId="0" applyFont="1" applyFill="1" applyBorder="1" applyAlignment="1">
      <alignment horizontal="center" vertical="justify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0" fontId="14" fillId="0" borderId="1" xfId="0" applyFont="1" applyFill="1" applyBorder="1" applyAlignme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10" fillId="0" borderId="4" xfId="0" applyFont="1" applyBorder="1"/>
    <xf numFmtId="0" fontId="10" fillId="0" borderId="2" xfId="0" applyFont="1" applyBorder="1"/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164" fontId="5" fillId="0" borderId="1" xfId="2" applyFont="1" applyFill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A8" sqref="A8"/>
    </sheetView>
  </sheetViews>
  <sheetFormatPr defaultRowHeight="15"/>
  <cols>
    <col min="18" max="18" width="13.85546875" customWidth="1"/>
  </cols>
  <sheetData>
    <row r="1" spans="1:18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215" t="s">
        <v>145</v>
      </c>
      <c r="P1" s="216"/>
      <c r="Q1" s="216"/>
      <c r="R1" s="124"/>
    </row>
    <row r="2" spans="1:18" ht="7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17" t="s">
        <v>165</v>
      </c>
      <c r="P2" s="218"/>
      <c r="Q2" s="218"/>
      <c r="R2" s="218"/>
    </row>
    <row r="3" spans="1:18" ht="3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25"/>
      <c r="P3" s="125"/>
      <c r="Q3" s="217" t="s">
        <v>146</v>
      </c>
      <c r="R3" s="217"/>
    </row>
    <row r="4" spans="1:18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19" t="s">
        <v>147</v>
      </c>
      <c r="P4" s="220"/>
      <c r="Q4" s="220"/>
      <c r="R4" s="220"/>
    </row>
    <row r="5" spans="1:18" ht="5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8" ht="30.75" customHeight="1">
      <c r="A6" s="213" t="s">
        <v>181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8" ht="15.75">
      <c r="A7" s="213" t="s">
        <v>208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</sheetData>
  <mergeCells count="6">
    <mergeCell ref="A7:Q7"/>
    <mergeCell ref="O1:Q1"/>
    <mergeCell ref="O2:R2"/>
    <mergeCell ref="Q3:R3"/>
    <mergeCell ref="O4:R4"/>
    <mergeCell ref="A6:Q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opLeftCell="C8" zoomScale="90" zoomScaleNormal="90" workbookViewId="0">
      <pane ySplit="5" topLeftCell="A13" activePane="bottomLeft" state="frozen"/>
      <selection activeCell="A8" sqref="A8"/>
      <selection pane="bottomLeft" activeCell="N16" sqref="N16:O16"/>
    </sheetView>
  </sheetViews>
  <sheetFormatPr defaultRowHeight="15"/>
  <cols>
    <col min="1" max="5" width="3.28515625" style="54" customWidth="1"/>
    <col min="6" max="6" width="31.85546875" style="54" customWidth="1"/>
    <col min="7" max="7" width="13.42578125" style="54" customWidth="1"/>
    <col min="8" max="8" width="5.42578125" style="54" customWidth="1"/>
    <col min="9" max="10" width="4" style="54" customWidth="1"/>
    <col min="11" max="11" width="8.7109375" style="54" customWidth="1"/>
    <col min="12" max="12" width="4.5703125" style="54" customWidth="1"/>
    <col min="13" max="13" width="9" style="193" customWidth="1"/>
    <col min="14" max="14" width="9.42578125" style="154" customWidth="1"/>
    <col min="15" max="15" width="14.28515625" style="54" customWidth="1"/>
    <col min="16" max="17" width="9.5703125" style="54" customWidth="1"/>
    <col min="18" max="16384" width="9.140625" style="54"/>
  </cols>
  <sheetData>
    <row r="1" spans="1:17" ht="14.1" hidden="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8"/>
      <c r="O1" s="248" t="s">
        <v>37</v>
      </c>
      <c r="P1" s="248"/>
      <c r="Q1" s="248"/>
    </row>
    <row r="2" spans="1:17" ht="47.25" hidden="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8"/>
      <c r="O2" s="249" t="s">
        <v>114</v>
      </c>
      <c r="P2" s="249"/>
      <c r="Q2" s="249"/>
    </row>
    <row r="3" spans="1:17" ht="18" hidden="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88"/>
      <c r="O3" s="239" t="s">
        <v>137</v>
      </c>
      <c r="P3" s="240"/>
      <c r="Q3" s="240"/>
    </row>
    <row r="4" spans="1:17" ht="17.25" hidden="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88"/>
      <c r="O4" s="249" t="s">
        <v>139</v>
      </c>
      <c r="P4" s="249"/>
      <c r="Q4" s="249"/>
    </row>
    <row r="5" spans="1:17" ht="13.5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8"/>
      <c r="N5" s="155"/>
      <c r="O5" s="3"/>
      <c r="P5" s="5"/>
      <c r="Q5" s="5"/>
    </row>
    <row r="6" spans="1:17" ht="31.5" hidden="1" customHeight="1">
      <c r="A6" s="213" t="s">
        <v>118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7" ht="17.25" hidden="1" customHeight="1">
      <c r="A7" s="213" t="s">
        <v>138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8" spans="1:17" ht="13.9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9"/>
      <c r="N8" s="156"/>
      <c r="O8" s="18"/>
      <c r="P8" s="18"/>
      <c r="Q8" s="18"/>
    </row>
    <row r="9" spans="1:17" ht="14.1" customHeight="1">
      <c r="A9" s="250" t="s">
        <v>54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7" ht="14.1" customHeight="1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190"/>
      <c r="N10" s="157"/>
      <c r="O10" s="4"/>
      <c r="P10" s="4"/>
      <c r="Q10" s="4"/>
    </row>
    <row r="11" spans="1:17" ht="37.9" customHeight="1">
      <c r="A11" s="243" t="s">
        <v>9</v>
      </c>
      <c r="B11" s="244"/>
      <c r="C11" s="244"/>
      <c r="D11" s="244"/>
      <c r="E11" s="245"/>
      <c r="F11" s="8" t="s">
        <v>23</v>
      </c>
      <c r="G11" s="241" t="s">
        <v>24</v>
      </c>
      <c r="H11" s="243" t="s">
        <v>25</v>
      </c>
      <c r="I11" s="244"/>
      <c r="J11" s="244"/>
      <c r="K11" s="244"/>
      <c r="L11" s="245"/>
      <c r="M11" s="243" t="s">
        <v>26</v>
      </c>
      <c r="N11" s="244"/>
      <c r="O11" s="245"/>
      <c r="P11" s="243" t="s">
        <v>46</v>
      </c>
      <c r="Q11" s="245"/>
    </row>
    <row r="12" spans="1:17" ht="84.75" customHeight="1">
      <c r="A12" s="8" t="s">
        <v>14</v>
      </c>
      <c r="B12" s="8" t="s">
        <v>10</v>
      </c>
      <c r="C12" s="8" t="s">
        <v>11</v>
      </c>
      <c r="D12" s="8" t="s">
        <v>12</v>
      </c>
      <c r="E12" s="8" t="s">
        <v>36</v>
      </c>
      <c r="F12" s="65" t="s">
        <v>22</v>
      </c>
      <c r="G12" s="242"/>
      <c r="H12" s="8" t="s">
        <v>27</v>
      </c>
      <c r="I12" s="8" t="s">
        <v>28</v>
      </c>
      <c r="J12" s="8" t="s">
        <v>29</v>
      </c>
      <c r="K12" s="8" t="s">
        <v>30</v>
      </c>
      <c r="L12" s="8" t="s">
        <v>31</v>
      </c>
      <c r="M12" s="61" t="s">
        <v>120</v>
      </c>
      <c r="N12" s="198" t="s">
        <v>121</v>
      </c>
      <c r="O12" s="198" t="s">
        <v>47</v>
      </c>
      <c r="P12" s="8" t="s">
        <v>122</v>
      </c>
      <c r="Q12" s="8" t="s">
        <v>123</v>
      </c>
    </row>
    <row r="13" spans="1:17" ht="30" customHeight="1">
      <c r="A13" s="8">
        <v>1</v>
      </c>
      <c r="B13" s="8">
        <v>2</v>
      </c>
      <c r="C13" s="8">
        <v>3</v>
      </c>
      <c r="D13" s="8">
        <v>4</v>
      </c>
      <c r="E13" s="100">
        <v>5</v>
      </c>
      <c r="F13" s="65">
        <v>6</v>
      </c>
      <c r="G13" s="24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198">
        <v>14</v>
      </c>
      <c r="O13" s="198">
        <v>15</v>
      </c>
      <c r="P13" s="8">
        <v>16</v>
      </c>
      <c r="Q13" s="8">
        <v>17</v>
      </c>
    </row>
    <row r="14" spans="1:17" s="130" customFormat="1" ht="37.5" hidden="1" customHeight="1">
      <c r="A14" s="168"/>
      <c r="B14" s="168"/>
      <c r="C14" s="168"/>
      <c r="D14" s="168"/>
      <c r="E14" s="168"/>
      <c r="F14" s="169"/>
      <c r="G14" s="138" t="s">
        <v>62</v>
      </c>
      <c r="H14" s="139">
        <v>940</v>
      </c>
      <c r="I14" s="139"/>
      <c r="J14" s="139"/>
      <c r="K14" s="141"/>
      <c r="L14" s="139"/>
      <c r="M14" s="158" t="e">
        <f>#REF!</f>
        <v>#REF!</v>
      </c>
      <c r="N14" s="199" t="e">
        <f>#REF!</f>
        <v>#REF!</v>
      </c>
      <c r="O14" s="200" t="e">
        <f>#REF!</f>
        <v>#REF!</v>
      </c>
      <c r="P14" s="144" t="e">
        <f>O14/M14*100</f>
        <v>#REF!</v>
      </c>
      <c r="Q14" s="144" t="e">
        <f>O14/N14*100</f>
        <v>#REF!</v>
      </c>
    </row>
    <row r="15" spans="1:17" s="186" customFormat="1" ht="46.5" customHeight="1">
      <c r="A15" s="174" t="s">
        <v>61</v>
      </c>
      <c r="B15" s="174" t="s">
        <v>8</v>
      </c>
      <c r="C15" s="174"/>
      <c r="D15" s="174"/>
      <c r="E15" s="174"/>
      <c r="F15" s="175" t="s">
        <v>60</v>
      </c>
      <c r="G15" s="171" t="s">
        <v>168</v>
      </c>
      <c r="H15" s="172">
        <v>935</v>
      </c>
      <c r="I15" s="172"/>
      <c r="J15" s="172"/>
      <c r="K15" s="176"/>
      <c r="L15" s="172"/>
      <c r="M15" s="185">
        <f>M16+M41+M51+M58</f>
        <v>31741.1</v>
      </c>
      <c r="N15" s="211">
        <f>N16+N41+N51+N58</f>
        <v>14757.225109999999</v>
      </c>
      <c r="O15" s="211">
        <f>O16+O41+O51+O58</f>
        <v>14242.427359999998</v>
      </c>
      <c r="P15" s="185">
        <f>O15/M15*100</f>
        <v>44.870616834325205</v>
      </c>
      <c r="Q15" s="185">
        <f>O15/N15*100</f>
        <v>96.511554535742931</v>
      </c>
    </row>
    <row r="16" spans="1:17" s="187" customFormat="1" ht="67.5">
      <c r="A16" s="153" t="s">
        <v>61</v>
      </c>
      <c r="B16" s="153" t="s">
        <v>8</v>
      </c>
      <c r="C16" s="153" t="s">
        <v>21</v>
      </c>
      <c r="D16" s="153"/>
      <c r="E16" s="153"/>
      <c r="F16" s="173" t="s">
        <v>171</v>
      </c>
      <c r="G16" s="138" t="s">
        <v>168</v>
      </c>
      <c r="H16" s="139">
        <v>935</v>
      </c>
      <c r="I16" s="139"/>
      <c r="J16" s="139"/>
      <c r="K16" s="152"/>
      <c r="L16" s="139"/>
      <c r="M16" s="177">
        <f>M17+M19+M20+M22+M23+M24+M25+M26+M27+M28+M29+M30+M31+M33+M34+M39+M40+M32+M18+M21</f>
        <v>24999.200000000001</v>
      </c>
      <c r="N16" s="210">
        <f>N17+N19+N20+N22+N23+N24+N25+N26+N27+N28+N29+N30+N31+N33+N34+N39+N40+N32+N18+N21</f>
        <v>3846.30071</v>
      </c>
      <c r="O16" s="210">
        <f>O17+O19+O20+O22+O23+O24+O25+O26+O27+O28+O29+O30+O31+O33+O34+O39+O40+O32+O18+O21</f>
        <v>3561.6149100000002</v>
      </c>
      <c r="P16" s="184">
        <f>O16/M16*100</f>
        <v>14.246915541297323</v>
      </c>
      <c r="Q16" s="184">
        <f>O16/N16*100</f>
        <v>92.598451825156445</v>
      </c>
    </row>
    <row r="17" spans="1:17" s="178" customFormat="1" ht="12" customHeight="1">
      <c r="A17" s="224" t="s">
        <v>61</v>
      </c>
      <c r="B17" s="224" t="s">
        <v>8</v>
      </c>
      <c r="C17" s="224" t="s">
        <v>21</v>
      </c>
      <c r="D17" s="224" t="s">
        <v>8</v>
      </c>
      <c r="E17" s="224"/>
      <c r="F17" s="227" t="s">
        <v>63</v>
      </c>
      <c r="G17" s="229" t="s">
        <v>168</v>
      </c>
      <c r="H17" s="221">
        <v>935</v>
      </c>
      <c r="I17" s="225" t="s">
        <v>172</v>
      </c>
      <c r="J17" s="225" t="s">
        <v>13</v>
      </c>
      <c r="K17" s="119" t="s">
        <v>167</v>
      </c>
      <c r="L17" s="221">
        <v>414</v>
      </c>
      <c r="M17" s="105">
        <v>0</v>
      </c>
      <c r="N17" s="206">
        <v>0</v>
      </c>
      <c r="O17" s="206">
        <v>0</v>
      </c>
      <c r="P17" s="179">
        <v>0</v>
      </c>
      <c r="Q17" s="132">
        <v>0</v>
      </c>
    </row>
    <row r="18" spans="1:17" s="178" customFormat="1" ht="12" customHeight="1">
      <c r="A18" s="225"/>
      <c r="B18" s="225"/>
      <c r="C18" s="225"/>
      <c r="D18" s="225"/>
      <c r="E18" s="225"/>
      <c r="F18" s="231"/>
      <c r="G18" s="230"/>
      <c r="H18" s="222"/>
      <c r="I18" s="225"/>
      <c r="J18" s="225"/>
      <c r="K18" s="119" t="s">
        <v>180</v>
      </c>
      <c r="L18" s="222"/>
      <c r="M18" s="105">
        <v>0</v>
      </c>
      <c r="N18" s="206">
        <v>0</v>
      </c>
      <c r="O18" s="206">
        <v>0</v>
      </c>
      <c r="P18" s="179">
        <v>0</v>
      </c>
      <c r="Q18" s="132">
        <v>0</v>
      </c>
    </row>
    <row r="19" spans="1:17" s="178" customFormat="1" ht="12.75" customHeight="1">
      <c r="A19" s="225"/>
      <c r="B19" s="225"/>
      <c r="C19" s="225"/>
      <c r="D19" s="225"/>
      <c r="E19" s="225"/>
      <c r="F19" s="231"/>
      <c r="G19" s="230"/>
      <c r="H19" s="222"/>
      <c r="I19" s="225"/>
      <c r="J19" s="225"/>
      <c r="K19" s="119" t="s">
        <v>140</v>
      </c>
      <c r="L19" s="222"/>
      <c r="M19" s="105">
        <v>0</v>
      </c>
      <c r="N19" s="206">
        <v>0</v>
      </c>
      <c r="O19" s="206">
        <v>0</v>
      </c>
      <c r="P19" s="179">
        <v>0</v>
      </c>
      <c r="Q19" s="179">
        <v>0</v>
      </c>
    </row>
    <row r="20" spans="1:17" s="178" customFormat="1" ht="15" customHeight="1">
      <c r="A20" s="225"/>
      <c r="B20" s="225"/>
      <c r="C20" s="225"/>
      <c r="D20" s="225"/>
      <c r="E20" s="225"/>
      <c r="F20" s="231"/>
      <c r="G20" s="230"/>
      <c r="H20" s="222"/>
      <c r="I20" s="225"/>
      <c r="J20" s="225"/>
      <c r="K20" s="121" t="s">
        <v>141</v>
      </c>
      <c r="L20" s="222"/>
      <c r="M20" s="105">
        <v>0</v>
      </c>
      <c r="N20" s="206">
        <v>0</v>
      </c>
      <c r="O20" s="206">
        <v>0</v>
      </c>
      <c r="P20" s="179">
        <v>0</v>
      </c>
      <c r="Q20" s="179">
        <v>0</v>
      </c>
    </row>
    <row r="21" spans="1:17" s="178" customFormat="1" ht="15" customHeight="1">
      <c r="A21" s="225"/>
      <c r="B21" s="225"/>
      <c r="C21" s="225"/>
      <c r="D21" s="225"/>
      <c r="E21" s="225"/>
      <c r="F21" s="231"/>
      <c r="G21" s="230"/>
      <c r="H21" s="222"/>
      <c r="I21" s="225"/>
      <c r="J21" s="225"/>
      <c r="K21" s="59" t="s">
        <v>183</v>
      </c>
      <c r="L21" s="222"/>
      <c r="M21" s="105">
        <v>0</v>
      </c>
      <c r="N21" s="206">
        <v>202.68333999999999</v>
      </c>
      <c r="O21" s="206">
        <v>0</v>
      </c>
      <c r="P21" s="179">
        <v>0</v>
      </c>
      <c r="Q21" s="179">
        <v>0</v>
      </c>
    </row>
    <row r="22" spans="1:17" s="178" customFormat="1">
      <c r="A22" s="226"/>
      <c r="B22" s="226"/>
      <c r="C22" s="226"/>
      <c r="D22" s="226"/>
      <c r="E22" s="226"/>
      <c r="F22" s="228"/>
      <c r="G22" s="230"/>
      <c r="H22" s="222"/>
      <c r="I22" s="225"/>
      <c r="J22" s="225"/>
      <c r="K22" s="59" t="s">
        <v>142</v>
      </c>
      <c r="L22" s="222"/>
      <c r="M22" s="180">
        <v>0</v>
      </c>
      <c r="N22" s="201">
        <v>0</v>
      </c>
      <c r="O22" s="201">
        <v>0</v>
      </c>
      <c r="P22" s="179">
        <v>0</v>
      </c>
      <c r="Q22" s="179">
        <v>0</v>
      </c>
    </row>
    <row r="23" spans="1:17" s="178" customFormat="1" ht="12.75" customHeight="1">
      <c r="A23" s="224" t="s">
        <v>61</v>
      </c>
      <c r="B23" s="224" t="s">
        <v>8</v>
      </c>
      <c r="C23" s="224" t="s">
        <v>21</v>
      </c>
      <c r="D23" s="224" t="s">
        <v>77</v>
      </c>
      <c r="E23" s="224"/>
      <c r="F23" s="227" t="s">
        <v>67</v>
      </c>
      <c r="G23" s="229" t="s">
        <v>168</v>
      </c>
      <c r="H23" s="221">
        <v>935</v>
      </c>
      <c r="I23" s="256" t="s">
        <v>117</v>
      </c>
      <c r="J23" s="256" t="s">
        <v>21</v>
      </c>
      <c r="K23" s="119" t="s">
        <v>141</v>
      </c>
      <c r="L23" s="221">
        <v>414</v>
      </c>
      <c r="M23" s="112">
        <v>0</v>
      </c>
      <c r="N23" s="201">
        <v>0</v>
      </c>
      <c r="O23" s="201">
        <v>0</v>
      </c>
      <c r="P23" s="179">
        <v>0</v>
      </c>
      <c r="Q23" s="179">
        <v>0</v>
      </c>
    </row>
    <row r="24" spans="1:17" s="178" customFormat="1" ht="12.75" customHeight="1">
      <c r="A24" s="225"/>
      <c r="B24" s="225"/>
      <c r="C24" s="225"/>
      <c r="D24" s="225"/>
      <c r="E24" s="225"/>
      <c r="F24" s="231"/>
      <c r="G24" s="230"/>
      <c r="H24" s="222"/>
      <c r="I24" s="256"/>
      <c r="J24" s="256"/>
      <c r="K24" s="119" t="s">
        <v>148</v>
      </c>
      <c r="L24" s="222"/>
      <c r="M24" s="112">
        <v>0</v>
      </c>
      <c r="N24" s="201">
        <v>0</v>
      </c>
      <c r="O24" s="201">
        <v>0</v>
      </c>
      <c r="P24" s="179">
        <v>0</v>
      </c>
      <c r="Q24" s="179">
        <v>0</v>
      </c>
    </row>
    <row r="25" spans="1:17" s="178" customFormat="1" ht="13.5" customHeight="1">
      <c r="A25" s="225"/>
      <c r="B25" s="225"/>
      <c r="C25" s="225"/>
      <c r="D25" s="225"/>
      <c r="E25" s="225"/>
      <c r="F25" s="231"/>
      <c r="G25" s="230"/>
      <c r="H25" s="222"/>
      <c r="I25" s="256"/>
      <c r="J25" s="256"/>
      <c r="K25" s="119" t="s">
        <v>149</v>
      </c>
      <c r="L25" s="222"/>
      <c r="M25" s="113">
        <v>0</v>
      </c>
      <c r="N25" s="202">
        <v>0</v>
      </c>
      <c r="O25" s="202">
        <v>0</v>
      </c>
      <c r="P25" s="179">
        <v>0</v>
      </c>
      <c r="Q25" s="179">
        <v>0</v>
      </c>
    </row>
    <row r="26" spans="1:17" s="178" customFormat="1" ht="13.5" customHeight="1">
      <c r="A26" s="225"/>
      <c r="B26" s="225"/>
      <c r="C26" s="225"/>
      <c r="D26" s="225"/>
      <c r="E26" s="225"/>
      <c r="F26" s="231"/>
      <c r="G26" s="230"/>
      <c r="H26" s="222"/>
      <c r="I26" s="256"/>
      <c r="J26" s="256"/>
      <c r="K26" s="118" t="s">
        <v>150</v>
      </c>
      <c r="L26" s="223"/>
      <c r="M26" s="122">
        <v>0</v>
      </c>
      <c r="N26" s="203">
        <v>0</v>
      </c>
      <c r="O26" s="203">
        <v>0</v>
      </c>
      <c r="P26" s="179">
        <v>0</v>
      </c>
      <c r="Q26" s="179">
        <v>0</v>
      </c>
    </row>
    <row r="27" spans="1:17" s="178" customFormat="1" ht="15.75" customHeight="1">
      <c r="A27" s="226"/>
      <c r="B27" s="226"/>
      <c r="C27" s="226"/>
      <c r="D27" s="226"/>
      <c r="E27" s="226"/>
      <c r="F27" s="228"/>
      <c r="G27" s="234"/>
      <c r="H27" s="223"/>
      <c r="I27" s="256"/>
      <c r="J27" s="256"/>
      <c r="K27" s="58" t="s">
        <v>143</v>
      </c>
      <c r="L27" s="133">
        <v>247</v>
      </c>
      <c r="M27" s="122">
        <v>0</v>
      </c>
      <c r="N27" s="203">
        <v>0</v>
      </c>
      <c r="O27" s="203">
        <v>0</v>
      </c>
      <c r="P27" s="129">
        <v>0</v>
      </c>
      <c r="Q27" s="131">
        <v>0</v>
      </c>
    </row>
    <row r="28" spans="1:17" s="178" customFormat="1" ht="15.75" customHeight="1">
      <c r="A28" s="224" t="s">
        <v>61</v>
      </c>
      <c r="B28" s="224" t="s">
        <v>8</v>
      </c>
      <c r="C28" s="224" t="s">
        <v>21</v>
      </c>
      <c r="D28" s="224" t="s">
        <v>78</v>
      </c>
      <c r="E28" s="224"/>
      <c r="F28" s="227" t="s">
        <v>98</v>
      </c>
      <c r="G28" s="229" t="s">
        <v>168</v>
      </c>
      <c r="H28" s="221">
        <v>935</v>
      </c>
      <c r="I28" s="253" t="s">
        <v>117</v>
      </c>
      <c r="J28" s="253" t="s">
        <v>13</v>
      </c>
      <c r="K28" s="58" t="s">
        <v>143</v>
      </c>
      <c r="L28" s="67">
        <v>414</v>
      </c>
      <c r="M28" s="113">
        <v>0</v>
      </c>
      <c r="N28" s="202">
        <v>280</v>
      </c>
      <c r="O28" s="202">
        <v>279.21753999999999</v>
      </c>
      <c r="P28" s="129">
        <v>0</v>
      </c>
      <c r="Q28" s="196">
        <f>O28/N28*100</f>
        <v>99.720550000000003</v>
      </c>
    </row>
    <row r="29" spans="1:17" s="178" customFormat="1" ht="13.5" customHeight="1">
      <c r="A29" s="225"/>
      <c r="B29" s="225"/>
      <c r="C29" s="225"/>
      <c r="D29" s="225"/>
      <c r="E29" s="225"/>
      <c r="F29" s="231"/>
      <c r="G29" s="230"/>
      <c r="H29" s="222"/>
      <c r="I29" s="254"/>
      <c r="J29" s="254"/>
      <c r="K29" s="119" t="s">
        <v>151</v>
      </c>
      <c r="L29" s="221">
        <v>414</v>
      </c>
      <c r="M29" s="181">
        <v>0</v>
      </c>
      <c r="N29" s="202">
        <f>2283.3897+998.67543</f>
        <v>3282.06513</v>
      </c>
      <c r="O29" s="202">
        <f>2283.3897+998.67543</f>
        <v>3282.06513</v>
      </c>
      <c r="P29" s="129">
        <v>0</v>
      </c>
      <c r="Q29" s="196">
        <f>O29/N29*100</f>
        <v>100</v>
      </c>
    </row>
    <row r="30" spans="1:17" s="178" customFormat="1" ht="13.5" customHeight="1">
      <c r="A30" s="225"/>
      <c r="B30" s="225"/>
      <c r="C30" s="225"/>
      <c r="D30" s="225"/>
      <c r="E30" s="225"/>
      <c r="F30" s="231"/>
      <c r="G30" s="230"/>
      <c r="H30" s="222"/>
      <c r="I30" s="254"/>
      <c r="J30" s="254"/>
      <c r="K30" s="120" t="s">
        <v>152</v>
      </c>
      <c r="L30" s="222"/>
      <c r="M30" s="182">
        <v>0</v>
      </c>
      <c r="N30" s="207">
        <f>0.22837+0.10387</f>
        <v>0.33223999999999998</v>
      </c>
      <c r="O30" s="207">
        <f>0.22837+0.10387</f>
        <v>0.33223999999999998</v>
      </c>
      <c r="P30" s="129">
        <v>0</v>
      </c>
      <c r="Q30" s="196">
        <f>O30/N30*100</f>
        <v>100</v>
      </c>
    </row>
    <row r="31" spans="1:17" s="178" customFormat="1" ht="15" customHeight="1">
      <c r="A31" s="225"/>
      <c r="B31" s="225"/>
      <c r="C31" s="225"/>
      <c r="D31" s="225"/>
      <c r="E31" s="225"/>
      <c r="F31" s="231"/>
      <c r="G31" s="230"/>
      <c r="H31" s="222"/>
      <c r="I31" s="254"/>
      <c r="J31" s="254"/>
      <c r="K31" s="119" t="s">
        <v>141</v>
      </c>
      <c r="L31" s="222"/>
      <c r="M31" s="182">
        <v>111</v>
      </c>
      <c r="N31" s="207">
        <f>2.0709+79.1491</f>
        <v>81.22</v>
      </c>
      <c r="O31" s="207">
        <v>0</v>
      </c>
      <c r="P31" s="129">
        <f>O31/M31*100</f>
        <v>0</v>
      </c>
      <c r="Q31" s="131">
        <f>O31/N31*100</f>
        <v>0</v>
      </c>
    </row>
    <row r="32" spans="1:17" s="178" customFormat="1" ht="15" customHeight="1">
      <c r="A32" s="226"/>
      <c r="B32" s="226"/>
      <c r="C32" s="226"/>
      <c r="D32" s="226"/>
      <c r="E32" s="226"/>
      <c r="F32" s="228"/>
      <c r="G32" s="234"/>
      <c r="H32" s="223"/>
      <c r="I32" s="255"/>
      <c r="J32" s="255"/>
      <c r="K32" s="119" t="s">
        <v>140</v>
      </c>
      <c r="L32" s="223"/>
      <c r="M32" s="182">
        <v>24879.7</v>
      </c>
      <c r="N32" s="207">
        <v>0</v>
      </c>
      <c r="O32" s="207">
        <v>0</v>
      </c>
      <c r="P32" s="129">
        <v>0</v>
      </c>
      <c r="Q32" s="131">
        <v>0</v>
      </c>
    </row>
    <row r="33" spans="1:17" s="178" customFormat="1">
      <c r="A33" s="224" t="s">
        <v>61</v>
      </c>
      <c r="B33" s="224" t="s">
        <v>8</v>
      </c>
      <c r="C33" s="224" t="s">
        <v>21</v>
      </c>
      <c r="D33" s="224" t="s">
        <v>79</v>
      </c>
      <c r="E33" s="224"/>
      <c r="F33" s="227" t="s">
        <v>68</v>
      </c>
      <c r="G33" s="229" t="s">
        <v>168</v>
      </c>
      <c r="H33" s="221">
        <v>935</v>
      </c>
      <c r="I33" s="225" t="s">
        <v>173</v>
      </c>
      <c r="J33" s="225" t="s">
        <v>21</v>
      </c>
      <c r="K33" s="119" t="s">
        <v>140</v>
      </c>
      <c r="L33" s="221">
        <v>414</v>
      </c>
      <c r="M33" s="183">
        <v>0</v>
      </c>
      <c r="N33" s="202">
        <v>0</v>
      </c>
      <c r="O33" s="202">
        <v>0</v>
      </c>
      <c r="P33" s="129">
        <v>0</v>
      </c>
      <c r="Q33" s="131">
        <v>0</v>
      </c>
    </row>
    <row r="34" spans="1:17" s="178" customFormat="1" ht="18.75" customHeight="1">
      <c r="A34" s="226"/>
      <c r="B34" s="226"/>
      <c r="C34" s="226"/>
      <c r="D34" s="226"/>
      <c r="E34" s="226"/>
      <c r="F34" s="228"/>
      <c r="G34" s="230"/>
      <c r="H34" s="222"/>
      <c r="I34" s="225"/>
      <c r="J34" s="225"/>
      <c r="K34" s="120" t="s">
        <v>141</v>
      </c>
      <c r="L34" s="222"/>
      <c r="M34" s="183">
        <v>0</v>
      </c>
      <c r="N34" s="202">
        <v>0</v>
      </c>
      <c r="O34" s="202">
        <v>0</v>
      </c>
      <c r="P34" s="129">
        <v>0</v>
      </c>
      <c r="Q34" s="131">
        <v>0</v>
      </c>
    </row>
    <row r="35" spans="1:17" ht="19.5" hidden="1" customHeight="1">
      <c r="A35" s="224" t="s">
        <v>61</v>
      </c>
      <c r="B35" s="224" t="s">
        <v>8</v>
      </c>
      <c r="C35" s="224" t="s">
        <v>21</v>
      </c>
      <c r="D35" s="224" t="s">
        <v>96</v>
      </c>
      <c r="E35" s="224"/>
      <c r="F35" s="229" t="s">
        <v>69</v>
      </c>
      <c r="G35" s="229" t="s">
        <v>62</v>
      </c>
      <c r="H35" s="221">
        <v>940</v>
      </c>
      <c r="I35" s="232">
        <v>11</v>
      </c>
      <c r="J35" s="221" t="s">
        <v>16</v>
      </c>
      <c r="K35" s="119" t="s">
        <v>140</v>
      </c>
      <c r="L35" s="246">
        <v>414</v>
      </c>
      <c r="M35" s="160">
        <v>0</v>
      </c>
      <c r="N35" s="201">
        <v>0</v>
      </c>
      <c r="O35" s="201">
        <v>0</v>
      </c>
      <c r="P35" s="129">
        <v>0</v>
      </c>
      <c r="Q35" s="131">
        <v>0</v>
      </c>
    </row>
    <row r="36" spans="1:17" hidden="1">
      <c r="A36" s="226"/>
      <c r="B36" s="226"/>
      <c r="C36" s="226"/>
      <c r="D36" s="226"/>
      <c r="E36" s="226"/>
      <c r="F36" s="234"/>
      <c r="G36" s="234"/>
      <c r="H36" s="223"/>
      <c r="I36" s="233"/>
      <c r="J36" s="223"/>
      <c r="K36" s="119" t="s">
        <v>141</v>
      </c>
      <c r="L36" s="247"/>
      <c r="M36" s="160">
        <v>0</v>
      </c>
      <c r="N36" s="201">
        <v>0</v>
      </c>
      <c r="O36" s="201">
        <v>0</v>
      </c>
      <c r="P36" s="129">
        <v>0</v>
      </c>
      <c r="Q36" s="131">
        <v>0</v>
      </c>
    </row>
    <row r="37" spans="1:17" ht="36.75" hidden="1" customHeight="1">
      <c r="A37" s="224" t="s">
        <v>61</v>
      </c>
      <c r="B37" s="224" t="s">
        <v>8</v>
      </c>
      <c r="C37" s="224" t="s">
        <v>21</v>
      </c>
      <c r="D37" s="224" t="s">
        <v>115</v>
      </c>
      <c r="E37" s="86"/>
      <c r="F37" s="229" t="s">
        <v>158</v>
      </c>
      <c r="G37" s="229" t="s">
        <v>62</v>
      </c>
      <c r="H37" s="221">
        <v>940</v>
      </c>
      <c r="I37" s="224" t="s">
        <v>21</v>
      </c>
      <c r="J37" s="221">
        <v>13</v>
      </c>
      <c r="K37" s="224" t="s">
        <v>143</v>
      </c>
      <c r="L37" s="11">
        <v>414</v>
      </c>
      <c r="M37" s="161">
        <v>0</v>
      </c>
      <c r="N37" s="202">
        <v>0</v>
      </c>
      <c r="O37" s="202">
        <v>0</v>
      </c>
      <c r="P37" s="129">
        <v>0</v>
      </c>
      <c r="Q37" s="131">
        <v>0</v>
      </c>
    </row>
    <row r="38" spans="1:17" ht="26.25" hidden="1" customHeight="1">
      <c r="A38" s="225"/>
      <c r="B38" s="225"/>
      <c r="C38" s="225"/>
      <c r="D38" s="225"/>
      <c r="E38" s="86"/>
      <c r="F38" s="230"/>
      <c r="G38" s="230"/>
      <c r="H38" s="222"/>
      <c r="I38" s="225"/>
      <c r="J38" s="222"/>
      <c r="K38" s="225"/>
      <c r="L38" s="151">
        <v>244</v>
      </c>
      <c r="M38" s="170"/>
      <c r="N38" s="203"/>
      <c r="O38" s="203"/>
      <c r="P38" s="129">
        <v>0</v>
      </c>
      <c r="Q38" s="131">
        <v>0</v>
      </c>
    </row>
    <row r="39" spans="1:17" s="178" customFormat="1" ht="20.25" customHeight="1">
      <c r="A39" s="224" t="s">
        <v>61</v>
      </c>
      <c r="B39" s="224" t="s">
        <v>8</v>
      </c>
      <c r="C39" s="224" t="s">
        <v>21</v>
      </c>
      <c r="D39" s="224" t="s">
        <v>115</v>
      </c>
      <c r="E39" s="224"/>
      <c r="F39" s="227" t="s">
        <v>158</v>
      </c>
      <c r="G39" s="229" t="s">
        <v>168</v>
      </c>
      <c r="H39" s="221">
        <v>935</v>
      </c>
      <c r="I39" s="224" t="s">
        <v>154</v>
      </c>
      <c r="J39" s="221">
        <v>12</v>
      </c>
      <c r="K39" s="119" t="s">
        <v>140</v>
      </c>
      <c r="L39" s="221">
        <v>414</v>
      </c>
      <c r="M39" s="113">
        <v>0</v>
      </c>
      <c r="N39" s="202">
        <v>0</v>
      </c>
      <c r="O39" s="202">
        <v>0</v>
      </c>
      <c r="P39" s="129">
        <v>0</v>
      </c>
      <c r="Q39" s="131">
        <v>0</v>
      </c>
    </row>
    <row r="40" spans="1:17" s="178" customFormat="1" ht="17.25" customHeight="1">
      <c r="A40" s="226"/>
      <c r="B40" s="226"/>
      <c r="C40" s="226"/>
      <c r="D40" s="226"/>
      <c r="E40" s="226"/>
      <c r="F40" s="228"/>
      <c r="G40" s="230"/>
      <c r="H40" s="223"/>
      <c r="I40" s="226"/>
      <c r="J40" s="223"/>
      <c r="K40" s="120" t="s">
        <v>141</v>
      </c>
      <c r="L40" s="223"/>
      <c r="M40" s="113">
        <v>8.5</v>
      </c>
      <c r="N40" s="202">
        <v>0</v>
      </c>
      <c r="O40" s="202">
        <v>0</v>
      </c>
      <c r="P40" s="129">
        <v>0</v>
      </c>
      <c r="Q40" s="131">
        <v>0</v>
      </c>
    </row>
    <row r="41" spans="1:17" s="178" customFormat="1" ht="75" customHeight="1">
      <c r="A41" s="163" t="s">
        <v>61</v>
      </c>
      <c r="B41" s="163" t="s">
        <v>8</v>
      </c>
      <c r="C41" s="163" t="s">
        <v>13</v>
      </c>
      <c r="D41" s="163"/>
      <c r="E41" s="163"/>
      <c r="F41" s="167" t="s">
        <v>70</v>
      </c>
      <c r="G41" s="138" t="s">
        <v>168</v>
      </c>
      <c r="H41" s="142">
        <v>935</v>
      </c>
      <c r="I41" s="143"/>
      <c r="J41" s="142"/>
      <c r="K41" s="152"/>
      <c r="L41" s="139"/>
      <c r="M41" s="177">
        <f>M42+M43</f>
        <v>1.8</v>
      </c>
      <c r="N41" s="210">
        <f>N42+N43</f>
        <v>3133.2244000000001</v>
      </c>
      <c r="O41" s="210">
        <f>O42+O43</f>
        <v>3124.7244000000001</v>
      </c>
      <c r="P41" s="177">
        <f>O41/M41*100</f>
        <v>173595.80000000002</v>
      </c>
      <c r="Q41" s="177">
        <f>O41/N41*100</f>
        <v>99.728713972736841</v>
      </c>
    </row>
    <row r="42" spans="1:17" s="178" customFormat="1" ht="21" customHeight="1">
      <c r="A42" s="224" t="s">
        <v>61</v>
      </c>
      <c r="B42" s="224" t="s">
        <v>8</v>
      </c>
      <c r="C42" s="224" t="s">
        <v>13</v>
      </c>
      <c r="D42" s="224" t="s">
        <v>7</v>
      </c>
      <c r="E42" s="224"/>
      <c r="F42" s="227" t="s">
        <v>95</v>
      </c>
      <c r="G42" s="229" t="s">
        <v>168</v>
      </c>
      <c r="H42" s="221">
        <v>935</v>
      </c>
      <c r="I42" s="232" t="s">
        <v>65</v>
      </c>
      <c r="J42" s="221" t="s">
        <v>66</v>
      </c>
      <c r="K42" s="119" t="s">
        <v>153</v>
      </c>
      <c r="L42" s="221">
        <v>243</v>
      </c>
      <c r="M42" s="112">
        <v>1.8</v>
      </c>
      <c r="N42" s="204">
        <v>39.747250000000001</v>
      </c>
      <c r="O42" s="204">
        <v>31.247250000000001</v>
      </c>
      <c r="P42" s="132">
        <f>O42/M42*100</f>
        <v>1735.9583333333333</v>
      </c>
      <c r="Q42" s="132">
        <f>O42/N42*100</f>
        <v>78.614872727044002</v>
      </c>
    </row>
    <row r="43" spans="1:17" s="178" customFormat="1" ht="18.75" customHeight="1">
      <c r="A43" s="226"/>
      <c r="B43" s="226"/>
      <c r="C43" s="226"/>
      <c r="D43" s="226"/>
      <c r="E43" s="226"/>
      <c r="F43" s="228"/>
      <c r="G43" s="234"/>
      <c r="H43" s="223"/>
      <c r="I43" s="233"/>
      <c r="J43" s="223"/>
      <c r="K43" s="119" t="s">
        <v>193</v>
      </c>
      <c r="L43" s="223"/>
      <c r="M43" s="112">
        <v>0</v>
      </c>
      <c r="N43" s="201">
        <v>3093.4771500000002</v>
      </c>
      <c r="O43" s="201">
        <v>3093.4771500000002</v>
      </c>
      <c r="P43" s="132">
        <v>0</v>
      </c>
      <c r="Q43" s="132">
        <f>O43/N43*100</f>
        <v>100</v>
      </c>
    </row>
    <row r="44" spans="1:17" ht="19.5" hidden="1" customHeight="1">
      <c r="A44" s="224" t="s">
        <v>61</v>
      </c>
      <c r="B44" s="224" t="s">
        <v>8</v>
      </c>
      <c r="C44" s="224" t="s">
        <v>13</v>
      </c>
      <c r="D44" s="224" t="s">
        <v>77</v>
      </c>
      <c r="E44" s="224"/>
      <c r="F44" s="229" t="s">
        <v>71</v>
      </c>
      <c r="G44" s="229" t="s">
        <v>62</v>
      </c>
      <c r="H44" s="221">
        <v>940</v>
      </c>
      <c r="I44" s="232" t="s">
        <v>80</v>
      </c>
      <c r="J44" s="221" t="s">
        <v>16</v>
      </c>
      <c r="K44" s="224"/>
      <c r="L44" s="11">
        <v>243</v>
      </c>
      <c r="M44" s="160"/>
      <c r="N44" s="204"/>
      <c r="O44" s="204"/>
      <c r="P44" s="134"/>
      <c r="Q44" s="132"/>
    </row>
    <row r="45" spans="1:17" hidden="1">
      <c r="A45" s="226"/>
      <c r="B45" s="226"/>
      <c r="C45" s="226"/>
      <c r="D45" s="226"/>
      <c r="E45" s="226"/>
      <c r="F45" s="234"/>
      <c r="G45" s="234"/>
      <c r="H45" s="223"/>
      <c r="I45" s="233"/>
      <c r="J45" s="223"/>
      <c r="K45" s="226"/>
      <c r="L45" s="11">
        <v>244</v>
      </c>
      <c r="M45" s="191"/>
      <c r="N45" s="208"/>
      <c r="O45" s="204"/>
      <c r="P45" s="134"/>
      <c r="Q45" s="132"/>
    </row>
    <row r="46" spans="1:17" ht="33.75" hidden="1">
      <c r="A46" s="59" t="s">
        <v>61</v>
      </c>
      <c r="B46" s="59" t="s">
        <v>8</v>
      </c>
      <c r="C46" s="59" t="s">
        <v>13</v>
      </c>
      <c r="D46" s="59" t="s">
        <v>78</v>
      </c>
      <c r="E46" s="58"/>
      <c r="F46" s="10" t="s">
        <v>72</v>
      </c>
      <c r="G46" s="61" t="s">
        <v>62</v>
      </c>
      <c r="H46" s="11">
        <v>940</v>
      </c>
      <c r="I46" s="60" t="s">
        <v>80</v>
      </c>
      <c r="J46" s="11" t="s">
        <v>66</v>
      </c>
      <c r="K46" s="59"/>
      <c r="L46" s="11">
        <v>414</v>
      </c>
      <c r="M46" s="192"/>
      <c r="N46" s="204"/>
      <c r="O46" s="204"/>
      <c r="P46" s="134"/>
      <c r="Q46" s="132"/>
    </row>
    <row r="47" spans="1:17" ht="33.75" hidden="1">
      <c r="A47" s="59" t="s">
        <v>61</v>
      </c>
      <c r="B47" s="59" t="s">
        <v>8</v>
      </c>
      <c r="C47" s="59" t="s">
        <v>13</v>
      </c>
      <c r="D47" s="59" t="s">
        <v>79</v>
      </c>
      <c r="E47" s="58"/>
      <c r="F47" s="10" t="s">
        <v>73</v>
      </c>
      <c r="G47" s="61" t="s">
        <v>62</v>
      </c>
      <c r="H47" s="11">
        <v>940</v>
      </c>
      <c r="I47" s="60" t="s">
        <v>81</v>
      </c>
      <c r="J47" s="11" t="s">
        <v>16</v>
      </c>
      <c r="K47" s="59"/>
      <c r="L47" s="11">
        <v>244</v>
      </c>
      <c r="M47" s="159"/>
      <c r="N47" s="205"/>
      <c r="O47" s="205"/>
      <c r="P47" s="135"/>
      <c r="Q47" s="132"/>
    </row>
    <row r="48" spans="1:17" ht="31.5" hidden="1" customHeight="1">
      <c r="A48" s="224" t="s">
        <v>61</v>
      </c>
      <c r="B48" s="224" t="s">
        <v>8</v>
      </c>
      <c r="C48" s="224" t="s">
        <v>13</v>
      </c>
      <c r="D48" s="224" t="s">
        <v>96</v>
      </c>
      <c r="E48" s="224"/>
      <c r="F48" s="229" t="s">
        <v>74</v>
      </c>
      <c r="G48" s="229" t="s">
        <v>62</v>
      </c>
      <c r="H48" s="221">
        <v>940</v>
      </c>
      <c r="I48" s="232">
        <v>11</v>
      </c>
      <c r="J48" s="221" t="s">
        <v>16</v>
      </c>
      <c r="K48" s="224"/>
      <c r="L48" s="11">
        <v>243</v>
      </c>
      <c r="M48" s="192"/>
      <c r="N48" s="209"/>
      <c r="O48" s="204"/>
      <c r="P48" s="134"/>
      <c r="Q48" s="132"/>
    </row>
    <row r="49" spans="1:17" hidden="1">
      <c r="A49" s="226"/>
      <c r="B49" s="226"/>
      <c r="C49" s="226"/>
      <c r="D49" s="226"/>
      <c r="E49" s="226"/>
      <c r="F49" s="234"/>
      <c r="G49" s="234"/>
      <c r="H49" s="223"/>
      <c r="I49" s="233"/>
      <c r="J49" s="223"/>
      <c r="K49" s="226"/>
      <c r="L49" s="11">
        <v>622</v>
      </c>
      <c r="M49" s="159"/>
      <c r="N49" s="205"/>
      <c r="O49" s="205"/>
      <c r="P49" s="134"/>
      <c r="Q49" s="132"/>
    </row>
    <row r="50" spans="1:17" ht="38.25" hidden="1" customHeight="1">
      <c r="A50" s="87" t="s">
        <v>61</v>
      </c>
      <c r="B50" s="87" t="s">
        <v>8</v>
      </c>
      <c r="C50" s="87" t="s">
        <v>13</v>
      </c>
      <c r="D50" s="87" t="s">
        <v>115</v>
      </c>
      <c r="E50" s="86"/>
      <c r="F50" s="61" t="s">
        <v>116</v>
      </c>
      <c r="G50" s="61" t="s">
        <v>62</v>
      </c>
      <c r="H50" s="85">
        <v>940</v>
      </c>
      <c r="I50" s="59" t="s">
        <v>21</v>
      </c>
      <c r="J50" s="11">
        <v>13</v>
      </c>
      <c r="K50" s="59"/>
      <c r="L50" s="11">
        <v>244</v>
      </c>
      <c r="M50" s="159"/>
      <c r="N50" s="205"/>
      <c r="O50" s="205"/>
      <c r="P50" s="134"/>
      <c r="Q50" s="132"/>
    </row>
    <row r="51" spans="1:17" s="178" customFormat="1" ht="40.5" customHeight="1">
      <c r="A51" s="163" t="s">
        <v>61</v>
      </c>
      <c r="B51" s="163" t="s">
        <v>8</v>
      </c>
      <c r="C51" s="163" t="s">
        <v>76</v>
      </c>
      <c r="D51" s="163"/>
      <c r="E51" s="163"/>
      <c r="F51" s="164" t="s">
        <v>75</v>
      </c>
      <c r="G51" s="138" t="s">
        <v>168</v>
      </c>
      <c r="H51" s="139">
        <v>935</v>
      </c>
      <c r="I51" s="140"/>
      <c r="J51" s="139"/>
      <c r="K51" s="141"/>
      <c r="L51" s="139"/>
      <c r="M51" s="177">
        <f>M54+M55+M57+M56</f>
        <v>6740.0999999999995</v>
      </c>
      <c r="N51" s="210">
        <f>N54+N55+N57+N56</f>
        <v>7777.7</v>
      </c>
      <c r="O51" s="210">
        <f>O54+O55+O57+O56</f>
        <v>7556.0880499999985</v>
      </c>
      <c r="P51" s="177">
        <f>O51/M51*100</f>
        <v>112.10646800492572</v>
      </c>
      <c r="Q51" s="177">
        <f>O51/N51*100</f>
        <v>97.150675006750049</v>
      </c>
    </row>
    <row r="52" spans="1:17" s="178" customFormat="1" ht="15" hidden="1" customHeight="1">
      <c r="A52" s="120"/>
      <c r="B52" s="120"/>
      <c r="C52" s="120"/>
      <c r="D52" s="120"/>
      <c r="E52" s="120"/>
      <c r="F52" s="166"/>
      <c r="G52" s="230"/>
      <c r="H52" s="71"/>
      <c r="I52" s="165"/>
      <c r="J52" s="71"/>
      <c r="K52" s="119"/>
      <c r="L52" s="136">
        <v>852</v>
      </c>
      <c r="M52" s="162"/>
      <c r="N52" s="206"/>
      <c r="O52" s="206"/>
      <c r="P52" s="132"/>
      <c r="Q52" s="132"/>
    </row>
    <row r="53" spans="1:17" s="178" customFormat="1" ht="15" hidden="1" customHeight="1">
      <c r="A53" s="120"/>
      <c r="B53" s="120"/>
      <c r="C53" s="120"/>
      <c r="D53" s="120"/>
      <c r="E53" s="120"/>
      <c r="F53" s="166"/>
      <c r="G53" s="234"/>
      <c r="H53" s="72"/>
      <c r="I53" s="165"/>
      <c r="J53" s="71"/>
      <c r="K53" s="119"/>
      <c r="L53" s="11">
        <v>853</v>
      </c>
      <c r="M53" s="162"/>
      <c r="N53" s="206"/>
      <c r="O53" s="206"/>
      <c r="P53" s="132"/>
      <c r="Q53" s="132"/>
    </row>
    <row r="54" spans="1:17" s="178" customFormat="1" ht="15" customHeight="1">
      <c r="A54" s="224" t="s">
        <v>61</v>
      </c>
      <c r="B54" s="224" t="s">
        <v>8</v>
      </c>
      <c r="C54" s="224" t="s">
        <v>76</v>
      </c>
      <c r="D54" s="224" t="s">
        <v>8</v>
      </c>
      <c r="E54" s="224"/>
      <c r="F54" s="231" t="s">
        <v>75</v>
      </c>
      <c r="G54" s="229" t="s">
        <v>168</v>
      </c>
      <c r="H54" s="221">
        <v>935</v>
      </c>
      <c r="I54" s="232" t="s">
        <v>16</v>
      </c>
      <c r="J54" s="221">
        <v>13</v>
      </c>
      <c r="K54" s="224" t="s">
        <v>144</v>
      </c>
      <c r="L54" s="11">
        <v>111</v>
      </c>
      <c r="M54" s="105">
        <v>5012.3999999999996</v>
      </c>
      <c r="N54" s="206">
        <f>5695.96157+16</f>
        <v>5711.9615700000004</v>
      </c>
      <c r="O54" s="206">
        <f>5526.12725+15.98871</f>
        <v>5542.1159599999992</v>
      </c>
      <c r="P54" s="132">
        <f>O54/M54*100</f>
        <v>110.5681102864895</v>
      </c>
      <c r="Q54" s="132">
        <f>O54/N54*100</f>
        <v>97.026492424387911</v>
      </c>
    </row>
    <row r="55" spans="1:17" s="178" customFormat="1">
      <c r="A55" s="225"/>
      <c r="B55" s="225"/>
      <c r="C55" s="225"/>
      <c r="D55" s="225"/>
      <c r="E55" s="225"/>
      <c r="F55" s="231"/>
      <c r="G55" s="230"/>
      <c r="H55" s="222"/>
      <c r="I55" s="238"/>
      <c r="J55" s="222"/>
      <c r="K55" s="225"/>
      <c r="L55" s="11">
        <v>119</v>
      </c>
      <c r="M55" s="105">
        <v>1513.7</v>
      </c>
      <c r="N55" s="206">
        <v>1668.8924300000001</v>
      </c>
      <c r="O55" s="206">
        <v>1668.8924300000001</v>
      </c>
      <c r="P55" s="132">
        <f>O55/M55*100</f>
        <v>110.25252229635991</v>
      </c>
      <c r="Q55" s="132">
        <f>O55/N55*100</f>
        <v>100</v>
      </c>
    </row>
    <row r="56" spans="1:17" s="178" customFormat="1">
      <c r="A56" s="225"/>
      <c r="B56" s="225"/>
      <c r="C56" s="225"/>
      <c r="D56" s="225"/>
      <c r="E56" s="225"/>
      <c r="F56" s="231"/>
      <c r="G56" s="230"/>
      <c r="H56" s="222"/>
      <c r="I56" s="238"/>
      <c r="J56" s="222"/>
      <c r="K56" s="225"/>
      <c r="L56" s="11">
        <v>122</v>
      </c>
      <c r="M56" s="206">
        <v>0</v>
      </c>
      <c r="N56" s="206">
        <f>1.4+16.626</f>
        <v>18.026</v>
      </c>
      <c r="O56" s="206">
        <f>1.4+16.626</f>
        <v>18.026</v>
      </c>
      <c r="P56" s="132">
        <v>0</v>
      </c>
      <c r="Q56" s="132">
        <f>O56/N56*100</f>
        <v>100</v>
      </c>
    </row>
    <row r="57" spans="1:17" s="178" customFormat="1" ht="14.25" customHeight="1">
      <c r="A57" s="226"/>
      <c r="B57" s="226"/>
      <c r="C57" s="226"/>
      <c r="D57" s="226"/>
      <c r="E57" s="226"/>
      <c r="F57" s="228"/>
      <c r="G57" s="234"/>
      <c r="H57" s="223"/>
      <c r="I57" s="233"/>
      <c r="J57" s="223"/>
      <c r="K57" s="226"/>
      <c r="L57" s="11">
        <v>244</v>
      </c>
      <c r="M57" s="111">
        <v>214</v>
      </c>
      <c r="N57" s="206">
        <f>50+11+136.9+170.82+10.1</f>
        <v>378.82000000000005</v>
      </c>
      <c r="O57" s="206">
        <f>38.12216+10.85+107.5+163.47+7.1115</f>
        <v>327.05365999999998</v>
      </c>
      <c r="P57" s="132">
        <f>O57/M57*100</f>
        <v>152.82881308411214</v>
      </c>
      <c r="Q57" s="132">
        <f>O57/N57*100</f>
        <v>86.334845045140156</v>
      </c>
    </row>
    <row r="58" spans="1:17" s="178" customFormat="1" ht="40.5" customHeight="1">
      <c r="A58" s="152" t="s">
        <v>61</v>
      </c>
      <c r="B58" s="152" t="s">
        <v>8</v>
      </c>
      <c r="C58" s="152" t="s">
        <v>154</v>
      </c>
      <c r="D58" s="152"/>
      <c r="E58" s="152"/>
      <c r="F58" s="148" t="s">
        <v>159</v>
      </c>
      <c r="G58" s="138" t="s">
        <v>168</v>
      </c>
      <c r="H58" s="139">
        <v>935</v>
      </c>
      <c r="I58" s="145"/>
      <c r="J58" s="146"/>
      <c r="K58" s="147"/>
      <c r="L58" s="139"/>
      <c r="M58" s="177">
        <f>SUM(M59:M63)</f>
        <v>0</v>
      </c>
      <c r="N58" s="177">
        <f>SUM(N59:N63)</f>
        <v>0</v>
      </c>
      <c r="O58" s="177">
        <f>SUM(O59:O63)</f>
        <v>0</v>
      </c>
      <c r="P58" s="184">
        <v>0</v>
      </c>
      <c r="Q58" s="184">
        <v>0</v>
      </c>
    </row>
    <row r="59" spans="1:17" s="178" customFormat="1" ht="15.75" customHeight="1">
      <c r="A59" s="251">
        <v>11</v>
      </c>
      <c r="B59" s="251">
        <v>1</v>
      </c>
      <c r="C59" s="251" t="s">
        <v>154</v>
      </c>
      <c r="D59" s="251" t="s">
        <v>8</v>
      </c>
      <c r="E59" s="251"/>
      <c r="F59" s="235" t="s">
        <v>160</v>
      </c>
      <c r="G59" s="229" t="s">
        <v>168</v>
      </c>
      <c r="H59" s="221">
        <v>935</v>
      </c>
      <c r="I59" s="237" t="s">
        <v>65</v>
      </c>
      <c r="J59" s="237" t="s">
        <v>155</v>
      </c>
      <c r="K59" s="119" t="s">
        <v>156</v>
      </c>
      <c r="L59" s="221">
        <v>244</v>
      </c>
      <c r="M59" s="105">
        <v>0</v>
      </c>
      <c r="N59" s="105">
        <v>0</v>
      </c>
      <c r="O59" s="105">
        <v>0</v>
      </c>
      <c r="P59" s="132">
        <v>0</v>
      </c>
      <c r="Q59" s="132">
        <v>0</v>
      </c>
    </row>
    <row r="60" spans="1:17" s="178" customFormat="1" ht="23.25" customHeight="1">
      <c r="A60" s="252"/>
      <c r="B60" s="252"/>
      <c r="C60" s="252"/>
      <c r="D60" s="252"/>
      <c r="E60" s="252"/>
      <c r="F60" s="236"/>
      <c r="G60" s="234"/>
      <c r="H60" s="223"/>
      <c r="I60" s="237"/>
      <c r="J60" s="237"/>
      <c r="K60" s="119" t="s">
        <v>157</v>
      </c>
      <c r="L60" s="223"/>
      <c r="M60" s="105">
        <v>0</v>
      </c>
      <c r="N60" s="105">
        <v>0</v>
      </c>
      <c r="O60" s="105">
        <v>0</v>
      </c>
      <c r="P60" s="132">
        <v>0</v>
      </c>
      <c r="Q60" s="132">
        <v>0</v>
      </c>
    </row>
    <row r="61" spans="1:17" ht="15" hidden="1" customHeight="1">
      <c r="H61" s="71"/>
      <c r="K61" s="120"/>
      <c r="L61" s="11">
        <v>242</v>
      </c>
      <c r="M61" s="159"/>
      <c r="N61" s="159"/>
      <c r="O61" s="105"/>
      <c r="P61" s="132" t="e">
        <f>O61/M61*100</f>
        <v>#DIV/0!</v>
      </c>
      <c r="Q61" s="132" t="e">
        <f>O61/N61*100</f>
        <v>#DIV/0!</v>
      </c>
    </row>
  </sheetData>
  <mergeCells count="144">
    <mergeCell ref="B48:B49"/>
    <mergeCell ref="A48:A49"/>
    <mergeCell ref="J37:J38"/>
    <mergeCell ref="K37:K38"/>
    <mergeCell ref="C35:C36"/>
    <mergeCell ref="F33:F34"/>
    <mergeCell ref="I17:I22"/>
    <mergeCell ref="J17:J22"/>
    <mergeCell ref="D28:D32"/>
    <mergeCell ref="E28:E32"/>
    <mergeCell ref="F28:F32"/>
    <mergeCell ref="H23:H27"/>
    <mergeCell ref="I28:I32"/>
    <mergeCell ref="J28:J32"/>
    <mergeCell ref="I23:I27"/>
    <mergeCell ref="J23:J27"/>
    <mergeCell ref="H37:H38"/>
    <mergeCell ref="A44:A45"/>
    <mergeCell ref="A37:A38"/>
    <mergeCell ref="B44:B45"/>
    <mergeCell ref="L42:L43"/>
    <mergeCell ref="A59:A60"/>
    <mergeCell ref="B59:B60"/>
    <mergeCell ref="C59:C60"/>
    <mergeCell ref="D59:D60"/>
    <mergeCell ref="E59:E60"/>
    <mergeCell ref="E48:E49"/>
    <mergeCell ref="K54:K57"/>
    <mergeCell ref="G59:G60"/>
    <mergeCell ref="G54:G57"/>
    <mergeCell ref="H48:H49"/>
    <mergeCell ref="I48:I49"/>
    <mergeCell ref="H59:H60"/>
    <mergeCell ref="H54:H57"/>
    <mergeCell ref="A42:A43"/>
    <mergeCell ref="B42:B43"/>
    <mergeCell ref="C42:C43"/>
    <mergeCell ref="D42:D43"/>
    <mergeCell ref="E42:E43"/>
    <mergeCell ref="D48:D49"/>
    <mergeCell ref="C48:C49"/>
    <mergeCell ref="G17:G22"/>
    <mergeCell ref="H17:H22"/>
    <mergeCell ref="F23:F27"/>
    <mergeCell ref="O1:Q1"/>
    <mergeCell ref="A6:Q6"/>
    <mergeCell ref="O4:Q4"/>
    <mergeCell ref="A9:Q9"/>
    <mergeCell ref="O2:Q2"/>
    <mergeCell ref="K48:K49"/>
    <mergeCell ref="H44:H45"/>
    <mergeCell ref="I44:I45"/>
    <mergeCell ref="J44:J45"/>
    <mergeCell ref="K44:K45"/>
    <mergeCell ref="F48:F49"/>
    <mergeCell ref="G48:G49"/>
    <mergeCell ref="J48:J49"/>
    <mergeCell ref="J42:J43"/>
    <mergeCell ref="A35:A36"/>
    <mergeCell ref="D35:D36"/>
    <mergeCell ref="F37:F38"/>
    <mergeCell ref="G37:G38"/>
    <mergeCell ref="D37:D38"/>
    <mergeCell ref="E44:E45"/>
    <mergeCell ref="D44:D45"/>
    <mergeCell ref="L59:L60"/>
    <mergeCell ref="H33:H34"/>
    <mergeCell ref="I33:I34"/>
    <mergeCell ref="J33:J34"/>
    <mergeCell ref="H42:H43"/>
    <mergeCell ref="O3:Q3"/>
    <mergeCell ref="A7:Q7"/>
    <mergeCell ref="E35:E36"/>
    <mergeCell ref="G11:G12"/>
    <mergeCell ref="M11:O11"/>
    <mergeCell ref="P11:Q11"/>
    <mergeCell ref="H11:L11"/>
    <mergeCell ref="F35:F36"/>
    <mergeCell ref="L35:L36"/>
    <mergeCell ref="I35:I36"/>
    <mergeCell ref="L17:L22"/>
    <mergeCell ref="L23:L26"/>
    <mergeCell ref="L29:L32"/>
    <mergeCell ref="A11:E11"/>
    <mergeCell ref="G35:G36"/>
    <mergeCell ref="H35:H36"/>
    <mergeCell ref="B35:B36"/>
    <mergeCell ref="G23:G27"/>
    <mergeCell ref="F17:F22"/>
    <mergeCell ref="F59:F60"/>
    <mergeCell ref="I59:I60"/>
    <mergeCell ref="G52:G53"/>
    <mergeCell ref="I39:I40"/>
    <mergeCell ref="J39:J40"/>
    <mergeCell ref="F42:F43"/>
    <mergeCell ref="G42:G43"/>
    <mergeCell ref="F44:F45"/>
    <mergeCell ref="G44:G45"/>
    <mergeCell ref="I54:I57"/>
    <mergeCell ref="J59:J60"/>
    <mergeCell ref="G28:G32"/>
    <mergeCell ref="H28:H32"/>
    <mergeCell ref="C44:C45"/>
    <mergeCell ref="L33:L34"/>
    <mergeCell ref="L39:L40"/>
    <mergeCell ref="G33:G34"/>
    <mergeCell ref="J35:J36"/>
    <mergeCell ref="I37:I38"/>
    <mergeCell ref="D39:D40"/>
    <mergeCell ref="E39:E40"/>
    <mergeCell ref="A33:A34"/>
    <mergeCell ref="B33:B34"/>
    <mergeCell ref="C33:C34"/>
    <mergeCell ref="D33:D34"/>
    <mergeCell ref="E33:E34"/>
    <mergeCell ref="C39:C40"/>
    <mergeCell ref="A28:A32"/>
    <mergeCell ref="B28:B32"/>
    <mergeCell ref="C37:C38"/>
    <mergeCell ref="B37:B38"/>
    <mergeCell ref="J54:J57"/>
    <mergeCell ref="A17:A22"/>
    <mergeCell ref="B17:B22"/>
    <mergeCell ref="C17:C22"/>
    <mergeCell ref="D17:D22"/>
    <mergeCell ref="E17:E22"/>
    <mergeCell ref="F39:F40"/>
    <mergeCell ref="G39:G40"/>
    <mergeCell ref="H39:H40"/>
    <mergeCell ref="C28:C32"/>
    <mergeCell ref="A54:A57"/>
    <mergeCell ref="B54:B57"/>
    <mergeCell ref="C54:C57"/>
    <mergeCell ref="D54:D57"/>
    <mergeCell ref="E54:E57"/>
    <mergeCell ref="F54:F57"/>
    <mergeCell ref="A39:A40"/>
    <mergeCell ref="B39:B40"/>
    <mergeCell ref="A23:A27"/>
    <mergeCell ref="B23:B27"/>
    <mergeCell ref="C23:C27"/>
    <mergeCell ref="D23:D27"/>
    <mergeCell ref="I42:I43"/>
    <mergeCell ref="E23:E27"/>
  </mergeCells>
  <phoneticPr fontId="10" type="noConversion"/>
  <pageMargins left="0.39370078740157483" right="0.24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15" sqref="D15:D16"/>
    </sheetView>
  </sheetViews>
  <sheetFormatPr defaultRowHeight="15"/>
  <cols>
    <col min="1" max="2" width="6" customWidth="1"/>
    <col min="3" max="3" width="22" customWidth="1"/>
    <col min="4" max="4" width="51.5703125" customWidth="1"/>
    <col min="5" max="5" width="17.5703125" customWidth="1"/>
    <col min="6" max="6" width="15.140625" customWidth="1"/>
    <col min="7" max="7" width="16.140625" customWidth="1"/>
  </cols>
  <sheetData>
    <row r="1" spans="1:7" ht="4.1500000000000004" customHeight="1">
      <c r="A1" s="12"/>
      <c r="B1" s="12"/>
      <c r="C1" s="12"/>
      <c r="D1" s="12"/>
      <c r="E1" s="12"/>
      <c r="F1" s="12"/>
      <c r="G1" s="12"/>
    </row>
    <row r="2" spans="1:7" ht="17.25" customHeight="1">
      <c r="A2" s="269" t="s">
        <v>55</v>
      </c>
      <c r="B2" s="270"/>
      <c r="C2" s="270"/>
      <c r="D2" s="270"/>
      <c r="E2" s="270"/>
      <c r="F2" s="270"/>
      <c r="G2" s="270"/>
    </row>
    <row r="3" spans="1:7" ht="5.45" customHeight="1">
      <c r="A3" s="12"/>
      <c r="B3" s="12"/>
      <c r="C3" s="12"/>
      <c r="D3" s="12"/>
      <c r="E3" s="12"/>
      <c r="F3" s="12"/>
      <c r="G3" s="12"/>
    </row>
    <row r="4" spans="1:7" s="19" customFormat="1" ht="20.25" customHeight="1">
      <c r="A4" s="263" t="s">
        <v>9</v>
      </c>
      <c r="B4" s="271"/>
      <c r="C4" s="263" t="s">
        <v>32</v>
      </c>
      <c r="D4" s="263" t="s">
        <v>33</v>
      </c>
      <c r="E4" s="274" t="s">
        <v>34</v>
      </c>
      <c r="F4" s="275"/>
      <c r="G4" s="263" t="s">
        <v>130</v>
      </c>
    </row>
    <row r="5" spans="1:7" s="19" customFormat="1" ht="24" customHeight="1">
      <c r="A5" s="263"/>
      <c r="B5" s="271"/>
      <c r="C5" s="271" t="s">
        <v>22</v>
      </c>
      <c r="D5" s="271"/>
      <c r="E5" s="272" t="s">
        <v>52</v>
      </c>
      <c r="F5" s="276" t="s">
        <v>53</v>
      </c>
      <c r="G5" s="263"/>
    </row>
    <row r="6" spans="1:7" s="19" customFormat="1" ht="23.25" customHeight="1">
      <c r="A6" s="13" t="s">
        <v>14</v>
      </c>
      <c r="B6" s="13" t="s">
        <v>10</v>
      </c>
      <c r="C6" s="271"/>
      <c r="D6" s="271"/>
      <c r="E6" s="273"/>
      <c r="F6" s="277"/>
      <c r="G6" s="263"/>
    </row>
    <row r="7" spans="1:7" s="19" customFormat="1" ht="23.25" customHeight="1">
      <c r="A7" s="13">
        <v>1</v>
      </c>
      <c r="B7" s="13">
        <v>2</v>
      </c>
      <c r="C7" s="101">
        <v>3</v>
      </c>
      <c r="D7" s="101">
        <v>4</v>
      </c>
      <c r="E7" s="102">
        <v>5</v>
      </c>
      <c r="F7" s="103">
        <v>6</v>
      </c>
      <c r="G7" s="13">
        <v>7</v>
      </c>
    </row>
    <row r="8" spans="1:7" ht="15" customHeight="1">
      <c r="A8" s="257" t="s">
        <v>61</v>
      </c>
      <c r="B8" s="257" t="s">
        <v>8</v>
      </c>
      <c r="C8" s="260" t="s">
        <v>82</v>
      </c>
      <c r="D8" s="14" t="s">
        <v>125</v>
      </c>
      <c r="E8" s="108">
        <f>E9+E15</f>
        <v>14757.225109999999</v>
      </c>
      <c r="F8" s="108">
        <f>F9+F15</f>
        <v>14242.427359999998</v>
      </c>
      <c r="G8" s="195">
        <f>F8/E8</f>
        <v>0.96511554535742927</v>
      </c>
    </row>
    <row r="9" spans="1:7" ht="15" customHeight="1">
      <c r="A9" s="258"/>
      <c r="B9" s="258"/>
      <c r="C9" s="261"/>
      <c r="D9" s="15" t="s">
        <v>124</v>
      </c>
      <c r="E9" s="109">
        <f>E11+E12+E13+E14</f>
        <v>14757.225109999999</v>
      </c>
      <c r="F9" s="109">
        <f>F11+F12+F13+F14</f>
        <v>14242.427359999998</v>
      </c>
      <c r="G9" s="197">
        <f>F9/E9</f>
        <v>0.96511554535742927</v>
      </c>
    </row>
    <row r="10" spans="1:7" ht="15" customHeight="1">
      <c r="A10" s="258"/>
      <c r="B10" s="258"/>
      <c r="C10" s="261"/>
      <c r="D10" s="16" t="s">
        <v>35</v>
      </c>
      <c r="E10" s="110"/>
      <c r="F10" s="110"/>
      <c r="G10" s="83"/>
    </row>
    <row r="11" spans="1:7">
      <c r="A11" s="258"/>
      <c r="B11" s="258"/>
      <c r="C11" s="261"/>
      <c r="D11" s="16" t="s">
        <v>126</v>
      </c>
      <c r="E11" s="110">
        <f>'ф 1'!N28+'ф 1'!N30+'ф 1'!N31+'ф 1'!N42+'ф 1'!N51</f>
        <v>8178.9994900000002</v>
      </c>
      <c r="F11" s="110">
        <f>'ф 1'!O28+'ф 1'!O30+'ф 1'!O31+'ф 1'!O42+'ф 1'!O51</f>
        <v>7866.8850799999982</v>
      </c>
      <c r="G11" s="212">
        <f>F11/E11</f>
        <v>0.96183953668396649</v>
      </c>
    </row>
    <row r="12" spans="1:7" ht="15" customHeight="1">
      <c r="A12" s="258"/>
      <c r="B12" s="258"/>
      <c r="C12" s="261"/>
      <c r="D12" s="16" t="s">
        <v>127</v>
      </c>
      <c r="E12" s="110">
        <f>'ф 1'!N29+'ф 1'!N43</f>
        <v>6375.5422799999997</v>
      </c>
      <c r="F12" s="110">
        <f>'ф 1'!O29+'ф 1'!O43</f>
        <v>6375.5422799999997</v>
      </c>
      <c r="G12" s="99">
        <f>F12/E12</f>
        <v>1</v>
      </c>
    </row>
    <row r="13" spans="1:7" ht="15" customHeight="1">
      <c r="A13" s="258"/>
      <c r="B13" s="258"/>
      <c r="C13" s="261"/>
      <c r="D13" s="16" t="s">
        <v>128</v>
      </c>
      <c r="E13" s="110">
        <v>0</v>
      </c>
      <c r="F13" s="110">
        <v>0</v>
      </c>
      <c r="G13" s="99">
        <v>0</v>
      </c>
    </row>
    <row r="14" spans="1:7" ht="15" customHeight="1">
      <c r="A14" s="258"/>
      <c r="B14" s="258"/>
      <c r="C14" s="261"/>
      <c r="D14" s="17" t="s">
        <v>184</v>
      </c>
      <c r="E14" s="110">
        <f>'ф 1'!N21</f>
        <v>202.68333999999999</v>
      </c>
      <c r="F14" s="110">
        <f>'ф 1'!O21</f>
        <v>0</v>
      </c>
      <c r="G14" s="99">
        <f>F14/E14</f>
        <v>0</v>
      </c>
    </row>
    <row r="15" spans="1:7" ht="24" customHeight="1">
      <c r="A15" s="258"/>
      <c r="B15" s="258"/>
      <c r="C15" s="261"/>
      <c r="D15" s="264" t="s">
        <v>129</v>
      </c>
      <c r="E15" s="266">
        <v>0</v>
      </c>
      <c r="F15" s="266">
        <v>0</v>
      </c>
      <c r="G15" s="267">
        <v>0</v>
      </c>
    </row>
    <row r="16" spans="1:7">
      <c r="A16" s="259"/>
      <c r="B16" s="259"/>
      <c r="C16" s="262"/>
      <c r="D16" s="265"/>
      <c r="E16" s="266"/>
      <c r="F16" s="266"/>
      <c r="G16" s="268"/>
    </row>
    <row r="19" spans="5:5">
      <c r="E19" s="123"/>
    </row>
  </sheetData>
  <mergeCells count="15">
    <mergeCell ref="A2:G2"/>
    <mergeCell ref="A4:B5"/>
    <mergeCell ref="C4:C6"/>
    <mergeCell ref="D4:D6"/>
    <mergeCell ref="E5:E6"/>
    <mergeCell ref="E4:F4"/>
    <mergeCell ref="F5:F6"/>
    <mergeCell ref="A8:A16"/>
    <mergeCell ref="B8:B16"/>
    <mergeCell ref="C8:C16"/>
    <mergeCell ref="G4:G6"/>
    <mergeCell ref="D15:D16"/>
    <mergeCell ref="E15:E16"/>
    <mergeCell ref="F15:F16"/>
    <mergeCell ref="G15:G16"/>
  </mergeCells>
  <phoneticPr fontId="10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>
      <selection activeCell="E43" sqref="E43"/>
    </sheetView>
  </sheetViews>
  <sheetFormatPr defaultColWidth="8.85546875" defaultRowHeight="11.25"/>
  <cols>
    <col min="1" max="4" width="3" style="35" customWidth="1"/>
    <col min="5" max="5" width="31.42578125" style="35" customWidth="1"/>
    <col min="6" max="6" width="12.42578125" style="64" customWidth="1"/>
    <col min="7" max="7" width="9.5703125" style="35" customWidth="1"/>
    <col min="8" max="8" width="8.85546875" style="35" customWidth="1"/>
    <col min="9" max="9" width="61.28515625" style="114" customWidth="1"/>
    <col min="10" max="10" width="60.5703125" style="42" customWidth="1"/>
    <col min="11" max="11" width="14.42578125" style="41" customWidth="1"/>
    <col min="12" max="16384" width="8.85546875" style="35"/>
  </cols>
  <sheetData>
    <row r="1" spans="1:12" ht="45" customHeight="1">
      <c r="A1" s="26"/>
      <c r="B1" s="26"/>
      <c r="C1" s="26"/>
      <c r="D1" s="26"/>
      <c r="E1" s="26"/>
      <c r="F1" s="62"/>
      <c r="G1" s="26"/>
      <c r="H1" s="26"/>
      <c r="I1" s="29"/>
      <c r="J1" s="30"/>
      <c r="K1" s="30"/>
      <c r="L1" s="31"/>
    </row>
    <row r="2" spans="1:12" ht="12.75">
      <c r="A2" s="286" t="s">
        <v>50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2">
      <c r="A3" s="32"/>
      <c r="B3" s="32"/>
      <c r="C3" s="32"/>
      <c r="D3" s="27"/>
      <c r="E3" s="27"/>
      <c r="F3" s="62"/>
      <c r="G3" s="27"/>
      <c r="H3" s="62"/>
      <c r="I3" s="27"/>
      <c r="J3" s="33"/>
    </row>
    <row r="4" spans="1:12" ht="45" customHeight="1">
      <c r="A4" s="288" t="s">
        <v>9</v>
      </c>
      <c r="B4" s="289"/>
      <c r="C4" s="289"/>
      <c r="D4" s="290"/>
      <c r="E4" s="291" t="s">
        <v>15</v>
      </c>
      <c r="F4" s="291" t="s">
        <v>0</v>
      </c>
      <c r="G4" s="291" t="s">
        <v>48</v>
      </c>
      <c r="H4" s="291" t="s">
        <v>49</v>
      </c>
      <c r="I4" s="291" t="s">
        <v>6</v>
      </c>
      <c r="J4" s="293" t="s">
        <v>38</v>
      </c>
      <c r="K4" s="284" t="s">
        <v>39</v>
      </c>
    </row>
    <row r="5" spans="1:12" ht="21" customHeight="1">
      <c r="A5" s="25" t="s">
        <v>14</v>
      </c>
      <c r="B5" s="25" t="s">
        <v>10</v>
      </c>
      <c r="C5" s="25" t="s">
        <v>11</v>
      </c>
      <c r="D5" s="25" t="s">
        <v>12</v>
      </c>
      <c r="E5" s="292"/>
      <c r="F5" s="292"/>
      <c r="G5" s="292"/>
      <c r="H5" s="292"/>
      <c r="I5" s="291"/>
      <c r="J5" s="294"/>
      <c r="K5" s="285"/>
    </row>
    <row r="6" spans="1:12" s="49" customFormat="1" ht="60" customHeight="1">
      <c r="A6" s="45">
        <v>11</v>
      </c>
      <c r="B6" s="45">
        <v>1</v>
      </c>
      <c r="C6" s="45"/>
      <c r="D6" s="45"/>
      <c r="E6" s="46" t="s">
        <v>83</v>
      </c>
      <c r="F6" s="74" t="s">
        <v>168</v>
      </c>
      <c r="G6" s="47"/>
      <c r="H6" s="73"/>
      <c r="I6" s="45"/>
      <c r="J6" s="48"/>
      <c r="K6" s="68"/>
    </row>
    <row r="7" spans="1:12" s="52" customFormat="1" ht="81" customHeight="1">
      <c r="A7" s="88" t="s">
        <v>61</v>
      </c>
      <c r="B7" s="88" t="s">
        <v>8</v>
      </c>
      <c r="C7" s="88" t="s">
        <v>16</v>
      </c>
      <c r="D7" s="89"/>
      <c r="E7" s="90" t="s">
        <v>84</v>
      </c>
      <c r="F7" s="25" t="s">
        <v>168</v>
      </c>
      <c r="G7" s="91" t="s">
        <v>182</v>
      </c>
      <c r="H7" s="91"/>
      <c r="I7" s="280" t="s">
        <v>86</v>
      </c>
      <c r="J7" s="281"/>
      <c r="K7" s="92"/>
    </row>
    <row r="8" spans="1:12" s="52" customFormat="1" ht="135.75" customHeight="1">
      <c r="A8" s="50" t="s">
        <v>61</v>
      </c>
      <c r="B8" s="50" t="s">
        <v>8</v>
      </c>
      <c r="C8" s="50" t="s">
        <v>21</v>
      </c>
      <c r="D8" s="104">
        <v>1</v>
      </c>
      <c r="E8" s="51" t="s">
        <v>63</v>
      </c>
      <c r="F8" s="25" t="s">
        <v>168</v>
      </c>
      <c r="G8" s="91" t="s">
        <v>182</v>
      </c>
      <c r="H8" s="69"/>
      <c r="I8" s="117" t="s">
        <v>189</v>
      </c>
      <c r="J8" s="117" t="s">
        <v>196</v>
      </c>
      <c r="K8" s="25"/>
    </row>
    <row r="9" spans="1:12" s="52" customFormat="1" ht="64.5" customHeight="1">
      <c r="A9" s="50" t="s">
        <v>61</v>
      </c>
      <c r="B9" s="50" t="s">
        <v>8</v>
      </c>
      <c r="C9" s="50" t="s">
        <v>21</v>
      </c>
      <c r="D9" s="104">
        <v>2</v>
      </c>
      <c r="E9" s="51" t="s">
        <v>64</v>
      </c>
      <c r="F9" s="25" t="s">
        <v>168</v>
      </c>
      <c r="G9" s="91" t="s">
        <v>182</v>
      </c>
      <c r="H9" s="69"/>
      <c r="I9" s="117" t="s">
        <v>202</v>
      </c>
      <c r="J9" s="117" t="s">
        <v>203</v>
      </c>
      <c r="K9" s="126"/>
    </row>
    <row r="10" spans="1:12" s="52" customFormat="1" ht="45.75" customHeight="1">
      <c r="A10" s="50" t="s">
        <v>61</v>
      </c>
      <c r="B10" s="50" t="s">
        <v>8</v>
      </c>
      <c r="C10" s="50" t="s">
        <v>21</v>
      </c>
      <c r="D10" s="104">
        <v>3</v>
      </c>
      <c r="E10" s="53" t="s">
        <v>67</v>
      </c>
      <c r="F10" s="25" t="s">
        <v>168</v>
      </c>
      <c r="G10" s="91" t="s">
        <v>182</v>
      </c>
      <c r="H10" s="69"/>
      <c r="I10" s="117" t="s">
        <v>190</v>
      </c>
      <c r="J10" s="117" t="s">
        <v>191</v>
      </c>
      <c r="K10" s="106"/>
    </row>
    <row r="11" spans="1:12" s="52" customFormat="1" ht="146.25" customHeight="1">
      <c r="A11" s="50" t="s">
        <v>61</v>
      </c>
      <c r="B11" s="50" t="s">
        <v>8</v>
      </c>
      <c r="C11" s="50" t="s">
        <v>21</v>
      </c>
      <c r="D11" s="104">
        <v>4</v>
      </c>
      <c r="E11" s="53" t="s">
        <v>98</v>
      </c>
      <c r="F11" s="25" t="s">
        <v>168</v>
      </c>
      <c r="G11" s="91" t="s">
        <v>182</v>
      </c>
      <c r="H11" s="69" t="s">
        <v>136</v>
      </c>
      <c r="I11" s="117" t="s">
        <v>204</v>
      </c>
      <c r="J11" s="117" t="s">
        <v>205</v>
      </c>
      <c r="K11" s="106"/>
    </row>
    <row r="12" spans="1:12" s="52" customFormat="1" ht="58.5" customHeight="1">
      <c r="A12" s="50" t="s">
        <v>61</v>
      </c>
      <c r="B12" s="50" t="s">
        <v>8</v>
      </c>
      <c r="C12" s="50" t="s">
        <v>21</v>
      </c>
      <c r="D12" s="104">
        <v>5</v>
      </c>
      <c r="E12" s="51" t="s">
        <v>68</v>
      </c>
      <c r="F12" s="25" t="s">
        <v>168</v>
      </c>
      <c r="G12" s="91" t="s">
        <v>182</v>
      </c>
      <c r="H12" s="69"/>
      <c r="I12" s="117" t="s">
        <v>199</v>
      </c>
      <c r="J12" s="117" t="s">
        <v>200</v>
      </c>
      <c r="K12" s="106"/>
    </row>
    <row r="13" spans="1:12" s="52" customFormat="1" ht="57" customHeight="1">
      <c r="A13" s="50" t="s">
        <v>61</v>
      </c>
      <c r="B13" s="50" t="s">
        <v>8</v>
      </c>
      <c r="C13" s="50" t="s">
        <v>21</v>
      </c>
      <c r="D13" s="104">
        <v>6</v>
      </c>
      <c r="E13" s="51" t="s">
        <v>69</v>
      </c>
      <c r="F13" s="25" t="s">
        <v>168</v>
      </c>
      <c r="G13" s="91" t="s">
        <v>182</v>
      </c>
      <c r="H13" s="69" t="s">
        <v>136</v>
      </c>
      <c r="I13" s="117" t="s">
        <v>192</v>
      </c>
      <c r="J13" s="117" t="s">
        <v>201</v>
      </c>
      <c r="K13" s="149"/>
    </row>
    <row r="14" spans="1:12" s="52" customFormat="1" ht="196.5" customHeight="1">
      <c r="A14" s="50" t="s">
        <v>61</v>
      </c>
      <c r="B14" s="50" t="s">
        <v>8</v>
      </c>
      <c r="C14" s="50" t="s">
        <v>21</v>
      </c>
      <c r="D14" s="104">
        <v>7</v>
      </c>
      <c r="E14" s="51" t="s">
        <v>158</v>
      </c>
      <c r="F14" s="25" t="s">
        <v>168</v>
      </c>
      <c r="G14" s="91" t="s">
        <v>182</v>
      </c>
      <c r="H14" s="69" t="s">
        <v>136</v>
      </c>
      <c r="I14" s="117" t="s">
        <v>206</v>
      </c>
      <c r="J14" s="117" t="s">
        <v>207</v>
      </c>
      <c r="K14" s="149"/>
    </row>
    <row r="15" spans="1:12" s="49" customFormat="1" ht="103.5" customHeight="1">
      <c r="A15" s="88" t="s">
        <v>61</v>
      </c>
      <c r="B15" s="88" t="s">
        <v>8</v>
      </c>
      <c r="C15" s="88" t="s">
        <v>13</v>
      </c>
      <c r="D15" s="88"/>
      <c r="E15" s="93" t="s">
        <v>85</v>
      </c>
      <c r="F15" s="25" t="s">
        <v>168</v>
      </c>
      <c r="G15" s="91" t="s">
        <v>182</v>
      </c>
      <c r="H15" s="91"/>
      <c r="I15" s="278" t="s">
        <v>87</v>
      </c>
      <c r="J15" s="279"/>
      <c r="K15" s="95"/>
    </row>
    <row r="16" spans="1:12" s="52" customFormat="1" ht="34.5" hidden="1" customHeight="1">
      <c r="A16" s="50" t="s">
        <v>61</v>
      </c>
      <c r="B16" s="50" t="s">
        <v>8</v>
      </c>
      <c r="C16" s="50" t="s">
        <v>13</v>
      </c>
      <c r="D16" s="50" t="s">
        <v>8</v>
      </c>
      <c r="E16" s="53" t="s">
        <v>94</v>
      </c>
      <c r="F16" s="25" t="s">
        <v>168</v>
      </c>
      <c r="G16" s="91" t="s">
        <v>182</v>
      </c>
      <c r="H16" s="69"/>
      <c r="I16" s="69"/>
      <c r="J16" s="63"/>
      <c r="K16" s="107"/>
    </row>
    <row r="17" spans="1:11" s="52" customFormat="1" ht="60.75" customHeight="1">
      <c r="A17" s="50" t="s">
        <v>61</v>
      </c>
      <c r="B17" s="50" t="s">
        <v>8</v>
      </c>
      <c r="C17" s="50" t="s">
        <v>13</v>
      </c>
      <c r="D17" s="50" t="s">
        <v>7</v>
      </c>
      <c r="E17" s="53" t="s">
        <v>95</v>
      </c>
      <c r="F17" s="25" t="s">
        <v>168</v>
      </c>
      <c r="G17" s="91" t="s">
        <v>182</v>
      </c>
      <c r="H17" s="69"/>
      <c r="I17" s="117" t="s">
        <v>188</v>
      </c>
      <c r="J17" s="117" t="s">
        <v>198</v>
      </c>
      <c r="K17" s="107"/>
    </row>
    <row r="18" spans="1:11" s="49" customFormat="1" ht="60.75" hidden="1" customHeight="1">
      <c r="A18" s="50" t="s">
        <v>61</v>
      </c>
      <c r="B18" s="50" t="s">
        <v>8</v>
      </c>
      <c r="C18" s="50" t="s">
        <v>13</v>
      </c>
      <c r="D18" s="50" t="s">
        <v>96</v>
      </c>
      <c r="E18" s="53" t="s">
        <v>74</v>
      </c>
      <c r="F18" s="25" t="s">
        <v>168</v>
      </c>
      <c r="G18" s="91" t="s">
        <v>182</v>
      </c>
      <c r="H18" s="69"/>
      <c r="I18" s="69"/>
      <c r="J18" s="96"/>
      <c r="K18" s="97"/>
    </row>
    <row r="19" spans="1:11" s="49" customFormat="1" ht="57.75" customHeight="1">
      <c r="A19" s="88" t="s">
        <v>61</v>
      </c>
      <c r="B19" s="88" t="s">
        <v>8</v>
      </c>
      <c r="C19" s="88" t="s">
        <v>76</v>
      </c>
      <c r="D19" s="88" t="s">
        <v>96</v>
      </c>
      <c r="E19" s="93" t="s">
        <v>75</v>
      </c>
      <c r="F19" s="25" t="s">
        <v>168</v>
      </c>
      <c r="G19" s="91" t="s">
        <v>182</v>
      </c>
      <c r="H19" s="91"/>
      <c r="I19" s="127" t="s">
        <v>169</v>
      </c>
      <c r="J19" s="127" t="s">
        <v>197</v>
      </c>
      <c r="K19" s="94"/>
    </row>
    <row r="20" spans="1:11" s="49" customFormat="1" ht="55.5" customHeight="1">
      <c r="A20" s="88" t="s">
        <v>61</v>
      </c>
      <c r="B20" s="88" t="s">
        <v>8</v>
      </c>
      <c r="C20" s="88" t="s">
        <v>154</v>
      </c>
      <c r="D20" s="88"/>
      <c r="E20" s="93" t="s">
        <v>161</v>
      </c>
      <c r="F20" s="25" t="s">
        <v>168</v>
      </c>
      <c r="G20" s="91" t="s">
        <v>182</v>
      </c>
      <c r="H20" s="91"/>
      <c r="I20" s="282" t="s">
        <v>162</v>
      </c>
      <c r="J20" s="283"/>
      <c r="K20" s="94"/>
    </row>
    <row r="21" spans="1:11" s="49" customFormat="1" ht="56.25">
      <c r="A21" s="50" t="s">
        <v>61</v>
      </c>
      <c r="B21" s="50" t="s">
        <v>8</v>
      </c>
      <c r="C21" s="50" t="s">
        <v>154</v>
      </c>
      <c r="D21" s="50" t="s">
        <v>8</v>
      </c>
      <c r="E21" s="53" t="s">
        <v>160</v>
      </c>
      <c r="F21" s="25" t="s">
        <v>168</v>
      </c>
      <c r="G21" s="91" t="s">
        <v>182</v>
      </c>
      <c r="H21" s="69"/>
      <c r="I21" s="150" t="s">
        <v>160</v>
      </c>
      <c r="J21" s="128" t="s">
        <v>209</v>
      </c>
      <c r="K21" s="97"/>
    </row>
  </sheetData>
  <mergeCells count="12">
    <mergeCell ref="I15:J15"/>
    <mergeCell ref="I7:J7"/>
    <mergeCell ref="I20:J20"/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phoneticPr fontId="10" type="noConversion"/>
  <pageMargins left="0.23622047244094491" right="0.19685039370078741" top="0.62" bottom="0.23622047244094491" header="0.51181102362204722" footer="0.31496062992125984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C7" sqref="C7"/>
    </sheetView>
  </sheetViews>
  <sheetFormatPr defaultRowHeight="15"/>
  <cols>
    <col min="1" max="1" width="4.28515625" customWidth="1"/>
    <col min="2" max="2" width="10.5703125" customWidth="1"/>
    <col min="3" max="3" width="4.28515625" customWidth="1"/>
    <col min="4" max="4" width="23.42578125" customWidth="1"/>
    <col min="5" max="5" width="28.7109375" customWidth="1"/>
    <col min="6" max="6" width="12" customWidth="1"/>
    <col min="7" max="7" width="9.28515625" customWidth="1"/>
    <col min="8" max="11" width="10.7109375" customWidth="1"/>
  </cols>
  <sheetData>
    <row r="1" spans="1:11" s="12" customFormat="1" ht="14.1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12" customFormat="1" ht="14.1" customHeight="1">
      <c r="A2" s="295" t="s">
        <v>56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s="12" customFormat="1" ht="14.1" customHeight="1">
      <c r="A3" s="5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63" customHeight="1">
      <c r="A4" s="296" t="s">
        <v>9</v>
      </c>
      <c r="B4" s="296"/>
      <c r="C4" s="297" t="s">
        <v>27</v>
      </c>
      <c r="D4" s="297" t="s">
        <v>1</v>
      </c>
      <c r="E4" s="297" t="s">
        <v>2</v>
      </c>
      <c r="F4" s="297" t="s">
        <v>3</v>
      </c>
      <c r="G4" s="297" t="s">
        <v>131</v>
      </c>
      <c r="H4" s="297" t="s">
        <v>132</v>
      </c>
      <c r="I4" s="297" t="s">
        <v>5</v>
      </c>
      <c r="J4" s="297" t="s">
        <v>133</v>
      </c>
      <c r="K4" s="297" t="s">
        <v>134</v>
      </c>
    </row>
    <row r="5" spans="1:11" ht="56.25" customHeight="1">
      <c r="A5" s="8" t="s">
        <v>14</v>
      </c>
      <c r="B5" s="8" t="s">
        <v>10</v>
      </c>
      <c r="C5" s="298"/>
      <c r="D5" s="299" t="s">
        <v>4</v>
      </c>
      <c r="E5" s="299" t="s">
        <v>22</v>
      </c>
      <c r="F5" s="299"/>
      <c r="G5" s="299"/>
      <c r="H5" s="299"/>
      <c r="I5" s="299"/>
      <c r="J5" s="299"/>
      <c r="K5" s="299"/>
    </row>
    <row r="6" spans="1:11" ht="14.1" customHeight="1">
      <c r="A6" s="55" t="s">
        <v>61</v>
      </c>
      <c r="B6" s="8">
        <v>1</v>
      </c>
      <c r="C6" s="8">
        <v>935</v>
      </c>
      <c r="D6" s="300" t="s">
        <v>88</v>
      </c>
      <c r="E6" s="301"/>
      <c r="F6" s="301"/>
      <c r="G6" s="301"/>
      <c r="H6" s="301"/>
      <c r="I6" s="301"/>
      <c r="J6" s="301"/>
      <c r="K6" s="302"/>
    </row>
    <row r="7" spans="1:11">
      <c r="G7" s="54"/>
      <c r="H7" s="54"/>
      <c r="I7" s="54"/>
      <c r="J7" s="54"/>
      <c r="K7" s="54"/>
    </row>
  </sheetData>
  <mergeCells count="12">
    <mergeCell ref="D6:K6"/>
    <mergeCell ref="F4:F5"/>
    <mergeCell ref="G4:G5"/>
    <mergeCell ref="H4:H5"/>
    <mergeCell ref="I4:I5"/>
    <mergeCell ref="J4:J5"/>
    <mergeCell ref="K4:K5"/>
    <mergeCell ref="A2:K2"/>
    <mergeCell ref="A4:B4"/>
    <mergeCell ref="C4:C5"/>
    <mergeCell ref="D4:D5"/>
    <mergeCell ref="E4:E5"/>
  </mergeCells>
  <phoneticPr fontId="10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0" sqref="J10:J11"/>
    </sheetView>
  </sheetViews>
  <sheetFormatPr defaultColWidth="8.85546875" defaultRowHeight="15"/>
  <cols>
    <col min="1" max="1" width="6.42578125" style="34" customWidth="1"/>
    <col min="2" max="2" width="5.28515625" style="34" customWidth="1"/>
    <col min="3" max="3" width="3.5703125" style="34" customWidth="1"/>
    <col min="4" max="4" width="31.140625" style="34" customWidth="1"/>
    <col min="5" max="5" width="8.7109375" style="34" customWidth="1"/>
    <col min="6" max="8" width="10.42578125" style="34" customWidth="1"/>
    <col min="9" max="9" width="11.85546875" style="34" customWidth="1"/>
    <col min="10" max="10" width="10.7109375" style="34" customWidth="1"/>
    <col min="11" max="11" width="30.28515625" style="34" customWidth="1"/>
    <col min="12" max="12" width="8.85546875" style="43" customWidth="1"/>
    <col min="13" max="16384" width="8.85546875" style="34"/>
  </cols>
  <sheetData>
    <row r="1" spans="1:12" ht="6.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3"/>
    </row>
    <row r="2" spans="1:12" ht="16.149999999999999" customHeight="1">
      <c r="A2" s="1"/>
      <c r="B2" s="286" t="s">
        <v>40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2" ht="14.1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35" customFormat="1" ht="26.25" customHeight="1">
      <c r="A4" s="291" t="s">
        <v>9</v>
      </c>
      <c r="B4" s="303"/>
      <c r="C4" s="291" t="s">
        <v>17</v>
      </c>
      <c r="D4" s="291" t="s">
        <v>18</v>
      </c>
      <c r="E4" s="291" t="s">
        <v>19</v>
      </c>
      <c r="F4" s="291" t="s">
        <v>20</v>
      </c>
      <c r="G4" s="291"/>
      <c r="H4" s="291"/>
      <c r="I4" s="293" t="s">
        <v>57</v>
      </c>
      <c r="J4" s="293" t="s">
        <v>135</v>
      </c>
      <c r="K4" s="293" t="s">
        <v>51</v>
      </c>
      <c r="L4" s="44"/>
    </row>
    <row r="5" spans="1:12" s="35" customFormat="1" ht="52.5" customHeight="1">
      <c r="A5" s="303"/>
      <c r="B5" s="303"/>
      <c r="C5" s="291"/>
      <c r="D5" s="291"/>
      <c r="E5" s="291"/>
      <c r="F5" s="291" t="s">
        <v>185</v>
      </c>
      <c r="G5" s="291" t="s">
        <v>210</v>
      </c>
      <c r="H5" s="291" t="s">
        <v>211</v>
      </c>
      <c r="I5" s="307"/>
      <c r="J5" s="307"/>
      <c r="K5" s="309"/>
      <c r="L5" s="44"/>
    </row>
    <row r="6" spans="1:12" s="35" customFormat="1" ht="33" customHeight="1">
      <c r="A6" s="28" t="s">
        <v>14</v>
      </c>
      <c r="B6" s="28" t="s">
        <v>10</v>
      </c>
      <c r="C6" s="291"/>
      <c r="D6" s="303"/>
      <c r="E6" s="303"/>
      <c r="F6" s="291"/>
      <c r="G6" s="291"/>
      <c r="H6" s="291"/>
      <c r="I6" s="308"/>
      <c r="J6" s="308"/>
      <c r="K6" s="310"/>
      <c r="L6" s="44"/>
    </row>
    <row r="7" spans="1:12">
      <c r="A7" s="7" t="s">
        <v>8</v>
      </c>
      <c r="B7" s="7" t="s">
        <v>7</v>
      </c>
      <c r="C7" s="8">
        <v>3</v>
      </c>
      <c r="D7" s="6">
        <v>4</v>
      </c>
      <c r="E7" s="6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4">
        <v>11</v>
      </c>
    </row>
    <row r="8" spans="1:12">
      <c r="A8" s="9" t="s">
        <v>61</v>
      </c>
      <c r="B8" s="7" t="s">
        <v>8</v>
      </c>
      <c r="C8" s="8"/>
      <c r="D8" s="306" t="s">
        <v>89</v>
      </c>
      <c r="E8" s="306"/>
      <c r="F8" s="306"/>
      <c r="G8" s="306"/>
      <c r="H8" s="306"/>
      <c r="I8" s="306"/>
      <c r="J8" s="306"/>
      <c r="K8" s="306"/>
    </row>
    <row r="9" spans="1:12" ht="78.75">
      <c r="A9" s="36"/>
      <c r="B9" s="7"/>
      <c r="C9" s="6">
        <v>1</v>
      </c>
      <c r="D9" s="37" t="s">
        <v>90</v>
      </c>
      <c r="E9" s="38" t="s">
        <v>92</v>
      </c>
      <c r="F9" s="39">
        <v>100</v>
      </c>
      <c r="G9" s="39">
        <v>100</v>
      </c>
      <c r="H9" s="39">
        <v>100</v>
      </c>
      <c r="I9" s="98">
        <v>1</v>
      </c>
      <c r="J9" s="98">
        <f>H9/F9*100</f>
        <v>100</v>
      </c>
      <c r="K9" s="8"/>
    </row>
    <row r="10" spans="1:12" ht="20.25" customHeight="1">
      <c r="A10" s="36"/>
      <c r="B10" s="7"/>
      <c r="C10" s="6">
        <v>2</v>
      </c>
      <c r="D10" s="37" t="s">
        <v>91</v>
      </c>
      <c r="E10" s="6" t="s">
        <v>93</v>
      </c>
      <c r="F10" s="66">
        <v>0</v>
      </c>
      <c r="G10" s="66">
        <v>0</v>
      </c>
      <c r="H10" s="66">
        <v>0</v>
      </c>
      <c r="I10" s="70">
        <v>1</v>
      </c>
      <c r="J10" s="325">
        <v>0</v>
      </c>
      <c r="K10" s="8"/>
    </row>
    <row r="11" spans="1:12" ht="47.25" customHeight="1">
      <c r="A11" s="36"/>
      <c r="B11" s="7"/>
      <c r="C11" s="6">
        <v>3</v>
      </c>
      <c r="D11" s="37" t="s">
        <v>163</v>
      </c>
      <c r="E11" s="6" t="s">
        <v>164</v>
      </c>
      <c r="F11" s="66">
        <v>0</v>
      </c>
      <c r="G11" s="66">
        <v>0</v>
      </c>
      <c r="H11" s="66">
        <v>0</v>
      </c>
      <c r="I11" s="70">
        <v>1</v>
      </c>
      <c r="J11" s="325">
        <v>0</v>
      </c>
      <c r="K11" s="8"/>
    </row>
    <row r="13" spans="1:12" s="57" customFormat="1" ht="42.75" customHeight="1">
      <c r="A13" s="305" t="s">
        <v>58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56"/>
    </row>
    <row r="14" spans="1:12" s="57" customFormat="1">
      <c r="L14" s="56"/>
    </row>
    <row r="15" spans="1:12" s="57" customFormat="1">
      <c r="A15" s="304" t="s">
        <v>59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56"/>
    </row>
  </sheetData>
  <mergeCells count="15">
    <mergeCell ref="A15:K15"/>
    <mergeCell ref="A13:K13"/>
    <mergeCell ref="D8:K8"/>
    <mergeCell ref="I4:I6"/>
    <mergeCell ref="J4:J6"/>
    <mergeCell ref="K4:K6"/>
    <mergeCell ref="B2:K2"/>
    <mergeCell ref="F5:F6"/>
    <mergeCell ref="G5:G6"/>
    <mergeCell ref="A4:B5"/>
    <mergeCell ref="H5:H6"/>
    <mergeCell ref="F4:H4"/>
    <mergeCell ref="C4:C6"/>
    <mergeCell ref="D4:D6"/>
    <mergeCell ref="E4:E6"/>
  </mergeCells>
  <phoneticPr fontId="10" type="noConversion"/>
  <pageMargins left="0.39370078740157483" right="0.39370078740157483" top="0.78740157480314965" bottom="0.39370078740157483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B27" sqref="B27"/>
    </sheetView>
  </sheetViews>
  <sheetFormatPr defaultRowHeight="15"/>
  <cols>
    <col min="1" max="1" width="7.85546875" customWidth="1"/>
    <col min="2" max="2" width="45.7109375" customWidth="1"/>
    <col min="3" max="3" width="19.28515625" customWidth="1"/>
    <col min="4" max="4" width="14" customWidth="1"/>
    <col min="5" max="5" width="48.5703125" customWidth="1"/>
    <col min="6" max="9" width="8.28515625" customWidth="1"/>
    <col min="10" max="10" width="18" customWidth="1"/>
  </cols>
  <sheetData>
    <row r="1" spans="1:9" s="12" customFormat="1" ht="14.1" customHeight="1">
      <c r="A1" s="5"/>
      <c r="B1" s="5"/>
      <c r="C1" s="5"/>
      <c r="D1" s="5"/>
      <c r="E1" s="5"/>
      <c r="F1" s="5"/>
      <c r="G1" s="5"/>
      <c r="H1" s="3"/>
    </row>
    <row r="2" spans="1:9" s="12" customFormat="1" ht="14.1" customHeight="1">
      <c r="A2" s="311" t="s">
        <v>41</v>
      </c>
      <c r="B2" s="311"/>
      <c r="C2" s="311"/>
      <c r="D2" s="311"/>
      <c r="E2" s="311"/>
      <c r="F2" s="23"/>
      <c r="G2" s="23"/>
      <c r="H2" s="23"/>
      <c r="I2" s="23"/>
    </row>
    <row r="3" spans="1:9" s="12" customFormat="1" ht="14.1" customHeight="1">
      <c r="A3" s="5"/>
      <c r="B3" s="4"/>
      <c r="C3" s="4"/>
      <c r="D3" s="4"/>
      <c r="E3" s="4"/>
      <c r="F3" s="4"/>
      <c r="G3" s="4"/>
      <c r="H3" s="4"/>
      <c r="I3" s="4"/>
    </row>
    <row r="4" spans="1:9" s="22" customFormat="1" ht="32.450000000000003" customHeight="1">
      <c r="A4" s="21" t="s">
        <v>17</v>
      </c>
      <c r="B4" s="21" t="s">
        <v>42</v>
      </c>
      <c r="C4" s="21" t="s">
        <v>43</v>
      </c>
      <c r="D4" s="21" t="s">
        <v>44</v>
      </c>
      <c r="E4" s="21" t="s">
        <v>45</v>
      </c>
    </row>
    <row r="5" spans="1:9" hidden="1">
      <c r="A5" s="20">
        <v>1</v>
      </c>
      <c r="B5" s="20" t="s">
        <v>119</v>
      </c>
      <c r="C5" s="40">
        <v>43888</v>
      </c>
      <c r="D5" s="116">
        <v>226</v>
      </c>
      <c r="E5" s="20" t="s">
        <v>97</v>
      </c>
    </row>
    <row r="6" spans="1:9" ht="20.45" hidden="1" customHeight="1">
      <c r="A6" s="20"/>
      <c r="B6" s="20"/>
      <c r="C6" s="40"/>
      <c r="D6" s="116"/>
      <c r="E6" s="20"/>
    </row>
    <row r="7" spans="1:9" hidden="1">
      <c r="A7" s="20"/>
      <c r="B7" s="20"/>
      <c r="C7" s="40"/>
      <c r="D7" s="116"/>
      <c r="E7" s="20"/>
    </row>
    <row r="8" spans="1:9" hidden="1">
      <c r="A8" s="20"/>
      <c r="B8" s="20"/>
      <c r="C8" s="40"/>
      <c r="D8" s="116"/>
      <c r="E8" s="20"/>
    </row>
    <row r="9" spans="1:9" hidden="1">
      <c r="A9" s="20"/>
      <c r="B9" s="20"/>
      <c r="C9" s="40"/>
      <c r="D9" s="116"/>
      <c r="E9" s="20"/>
    </row>
    <row r="10" spans="1:9" hidden="1">
      <c r="A10" s="20"/>
      <c r="B10" s="20"/>
      <c r="C10" s="20"/>
      <c r="D10" s="116"/>
      <c r="E10" s="20"/>
    </row>
    <row r="11" spans="1:9" hidden="1">
      <c r="A11" s="20"/>
      <c r="B11" s="20"/>
      <c r="C11" s="20"/>
      <c r="D11" s="20"/>
      <c r="E11" s="20"/>
    </row>
    <row r="12" spans="1:9" hidden="1">
      <c r="A12" s="20"/>
      <c r="B12" s="20"/>
      <c r="C12" s="20"/>
      <c r="D12" s="20"/>
      <c r="E12" s="20"/>
    </row>
    <row r="13" spans="1:9" hidden="1">
      <c r="A13" s="137">
        <v>2</v>
      </c>
      <c r="B13" s="20" t="s">
        <v>119</v>
      </c>
      <c r="C13" s="40">
        <v>44195</v>
      </c>
      <c r="D13" s="116">
        <v>1777</v>
      </c>
      <c r="E13" s="20" t="s">
        <v>97</v>
      </c>
    </row>
    <row r="14" spans="1:9" ht="22.5" hidden="1">
      <c r="A14" s="137">
        <v>3</v>
      </c>
      <c r="B14" s="20" t="s">
        <v>119</v>
      </c>
      <c r="C14" s="40">
        <v>44313</v>
      </c>
      <c r="D14" s="116">
        <v>568</v>
      </c>
      <c r="E14" s="20" t="s">
        <v>170</v>
      </c>
    </row>
    <row r="15" spans="1:9" hidden="1">
      <c r="A15" s="137">
        <v>4</v>
      </c>
      <c r="B15" s="20" t="s">
        <v>119</v>
      </c>
      <c r="C15" s="40">
        <v>44560</v>
      </c>
      <c r="D15" s="116">
        <v>1857</v>
      </c>
      <c r="E15" s="20" t="s">
        <v>174</v>
      </c>
    </row>
    <row r="16" spans="1:9" hidden="1">
      <c r="A16" s="137">
        <v>5</v>
      </c>
      <c r="B16" s="20" t="s">
        <v>119</v>
      </c>
      <c r="C16" s="40">
        <v>44757</v>
      </c>
      <c r="D16" s="116" t="s">
        <v>175</v>
      </c>
      <c r="E16" s="20" t="s">
        <v>174</v>
      </c>
    </row>
    <row r="17" spans="1:5" hidden="1">
      <c r="A17" s="137">
        <v>6</v>
      </c>
      <c r="B17" s="20" t="s">
        <v>119</v>
      </c>
      <c r="C17" s="40">
        <v>44925</v>
      </c>
      <c r="D17" s="116">
        <v>1707</v>
      </c>
      <c r="E17" s="20" t="s">
        <v>174</v>
      </c>
    </row>
    <row r="18" spans="1:5">
      <c r="A18" s="137">
        <v>1</v>
      </c>
      <c r="B18" s="20" t="s">
        <v>119</v>
      </c>
      <c r="C18" s="40">
        <v>45079</v>
      </c>
      <c r="D18" s="116">
        <v>592</v>
      </c>
      <c r="E18" s="20" t="s">
        <v>174</v>
      </c>
    </row>
    <row r="19" spans="1:5">
      <c r="A19" s="137">
        <v>2</v>
      </c>
      <c r="B19" s="20" t="s">
        <v>119</v>
      </c>
      <c r="C19" s="40">
        <v>45289</v>
      </c>
      <c r="D19" s="116">
        <v>1681</v>
      </c>
      <c r="E19" s="20" t="s">
        <v>174</v>
      </c>
    </row>
  </sheetData>
  <mergeCells count="1">
    <mergeCell ref="A2:E2"/>
  </mergeCells>
  <phoneticPr fontId="10" type="noConversion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7" sqref="G7"/>
    </sheetView>
  </sheetViews>
  <sheetFormatPr defaultRowHeight="15"/>
  <cols>
    <col min="1" max="2" width="5.140625" customWidth="1"/>
    <col min="3" max="3" width="29" customWidth="1"/>
    <col min="4" max="4" width="21.42578125" customWidth="1"/>
    <col min="5" max="5" width="16.7109375" customWidth="1"/>
    <col min="6" max="6" width="13" customWidth="1"/>
    <col min="7" max="7" width="14.28515625" customWidth="1"/>
    <col min="8" max="8" width="12.140625" customWidth="1"/>
    <col min="9" max="9" width="12.7109375" customWidth="1"/>
    <col min="10" max="10" width="15.85546875" customWidth="1"/>
  </cols>
  <sheetData>
    <row r="1" spans="1:10">
      <c r="A1" s="269" t="s">
        <v>99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67.5">
      <c r="A3" s="312" t="s">
        <v>9</v>
      </c>
      <c r="B3" s="313"/>
      <c r="C3" s="314" t="s">
        <v>32</v>
      </c>
      <c r="D3" s="316" t="s">
        <v>100</v>
      </c>
      <c r="E3" s="318" t="s">
        <v>101</v>
      </c>
      <c r="F3" s="76" t="s">
        <v>102</v>
      </c>
      <c r="G3" s="76" t="s">
        <v>103</v>
      </c>
      <c r="H3" s="76" t="s">
        <v>104</v>
      </c>
      <c r="I3" s="76" t="s">
        <v>105</v>
      </c>
      <c r="J3" s="76" t="s">
        <v>106</v>
      </c>
    </row>
    <row r="4" spans="1:10">
      <c r="A4" s="28" t="s">
        <v>14</v>
      </c>
      <c r="B4" s="28" t="s">
        <v>10</v>
      </c>
      <c r="C4" s="315"/>
      <c r="D4" s="317"/>
      <c r="E4" s="319"/>
      <c r="F4" s="77" t="s">
        <v>107</v>
      </c>
      <c r="G4" s="77" t="s">
        <v>108</v>
      </c>
      <c r="H4" s="77" t="s">
        <v>109</v>
      </c>
      <c r="I4" s="77" t="s">
        <v>110</v>
      </c>
      <c r="J4" s="77" t="s">
        <v>111</v>
      </c>
    </row>
    <row r="5" spans="1:10">
      <c r="A5" s="28" t="s">
        <v>8</v>
      </c>
      <c r="B5" s="28" t="s">
        <v>7</v>
      </c>
      <c r="C5" s="78">
        <v>3</v>
      </c>
      <c r="D5" s="77">
        <v>4</v>
      </c>
      <c r="E5" s="76">
        <v>5</v>
      </c>
      <c r="F5" s="77" t="s">
        <v>112</v>
      </c>
      <c r="G5" s="77">
        <v>7</v>
      </c>
      <c r="H5" s="77">
        <v>8</v>
      </c>
      <c r="I5" s="77">
        <v>9</v>
      </c>
      <c r="J5" s="77" t="s">
        <v>113</v>
      </c>
    </row>
    <row r="6" spans="1:10" ht="54" customHeight="1">
      <c r="A6" s="79" t="s">
        <v>61</v>
      </c>
      <c r="B6" s="79"/>
      <c r="C6" s="115" t="s">
        <v>60</v>
      </c>
      <c r="D6" s="80"/>
      <c r="E6" s="80"/>
      <c r="F6" s="81"/>
      <c r="G6" s="81"/>
      <c r="H6" s="81"/>
      <c r="I6" s="81"/>
      <c r="J6" s="81"/>
    </row>
    <row r="7" spans="1:10" ht="101.25" customHeight="1">
      <c r="A7" s="79" t="s">
        <v>61</v>
      </c>
      <c r="B7" s="79" t="s">
        <v>8</v>
      </c>
      <c r="C7" s="115" t="s">
        <v>60</v>
      </c>
      <c r="D7" s="84" t="s">
        <v>176</v>
      </c>
      <c r="E7" s="84" t="s">
        <v>168</v>
      </c>
      <c r="F7" s="194">
        <f>G7*J7</f>
        <v>1.0361620557455187</v>
      </c>
      <c r="G7" s="194">
        <v>1</v>
      </c>
      <c r="H7" s="194">
        <v>1</v>
      </c>
      <c r="I7" s="194">
        <v>0.96509999999999996</v>
      </c>
      <c r="J7" s="194">
        <f>H7/I7</f>
        <v>1.0361620557455187</v>
      </c>
    </row>
    <row r="8" spans="1:10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>
      <c r="A9" s="323"/>
      <c r="B9" s="323"/>
      <c r="C9" s="323"/>
      <c r="D9" s="323"/>
      <c r="E9" s="323"/>
      <c r="F9" s="323"/>
      <c r="G9" s="82"/>
      <c r="H9" s="82"/>
      <c r="I9" s="82"/>
      <c r="J9" s="82"/>
    </row>
    <row r="10" spans="1:10" hidden="1">
      <c r="A10" s="320" t="s">
        <v>178</v>
      </c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2.25" hidden="1" customHeight="1">
      <c r="A11" s="324" t="s">
        <v>177</v>
      </c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hidden="1">
      <c r="A12" s="321" t="s">
        <v>166</v>
      </c>
      <c r="B12" s="321"/>
      <c r="C12" s="321"/>
      <c r="D12" s="321"/>
      <c r="E12" s="321"/>
      <c r="F12" s="321"/>
      <c r="G12" s="321"/>
      <c r="H12" s="321"/>
      <c r="I12" s="321"/>
      <c r="J12" s="321"/>
    </row>
    <row r="13" spans="1:10" hidden="1">
      <c r="A13" s="320" t="s">
        <v>186</v>
      </c>
      <c r="B13" s="321"/>
      <c r="C13" s="321"/>
      <c r="D13" s="321"/>
      <c r="E13" s="321"/>
      <c r="F13" s="321"/>
      <c r="G13" s="321"/>
      <c r="H13" s="321"/>
      <c r="I13" s="321"/>
      <c r="J13" s="321"/>
    </row>
    <row r="14" spans="1:10" hidden="1">
      <c r="A14" s="321" t="s">
        <v>179</v>
      </c>
      <c r="B14" s="321"/>
      <c r="C14" s="321"/>
      <c r="D14" s="321"/>
      <c r="E14" s="321"/>
      <c r="F14" s="321"/>
      <c r="G14" s="321"/>
      <c r="H14" s="321"/>
      <c r="I14" s="321"/>
      <c r="J14" s="321"/>
    </row>
    <row r="15" spans="1:10" hidden="1">
      <c r="A15" s="320" t="s">
        <v>194</v>
      </c>
      <c r="B15" s="321"/>
      <c r="C15" s="321"/>
      <c r="D15" s="321"/>
      <c r="E15" s="321"/>
      <c r="F15" s="321"/>
      <c r="G15" s="321"/>
      <c r="H15" s="321"/>
      <c r="I15" s="321"/>
      <c r="J15" s="321"/>
    </row>
    <row r="16" spans="1:10" hidden="1">
      <c r="A16" s="321" t="s">
        <v>187</v>
      </c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0" hidden="1">
      <c r="A17" s="320" t="s">
        <v>195</v>
      </c>
      <c r="B17" s="322"/>
      <c r="C17" s="322"/>
      <c r="D17" s="322"/>
      <c r="E17" s="322"/>
      <c r="F17" s="322"/>
      <c r="G17" s="322"/>
      <c r="H17" s="322"/>
      <c r="I17" s="322"/>
      <c r="J17" s="322"/>
    </row>
  </sheetData>
  <mergeCells count="14">
    <mergeCell ref="A10:J10"/>
    <mergeCell ref="A17:J17"/>
    <mergeCell ref="A9:F9"/>
    <mergeCell ref="A11:J11"/>
    <mergeCell ref="A12:J12"/>
    <mergeCell ref="A13:J13"/>
    <mergeCell ref="A14:J14"/>
    <mergeCell ref="A15:J15"/>
    <mergeCell ref="A16:J16"/>
    <mergeCell ref="A1:J1"/>
    <mergeCell ref="A3:B3"/>
    <mergeCell ref="C3:C4"/>
    <mergeCell ref="D3:D4"/>
    <mergeCell ref="E3:E4"/>
  </mergeCells>
  <phoneticPr fontId="10" type="noConversion"/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ф 1</vt:lpstr>
      <vt:lpstr>ф 2</vt:lpstr>
      <vt:lpstr>ф 3</vt:lpstr>
      <vt:lpstr>ф 4</vt:lpstr>
      <vt:lpstr>ф 5</vt:lpstr>
      <vt:lpstr>ф 6</vt:lpstr>
      <vt:lpstr>ф7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2016-07-04T07:30:34Z</cp:lastPrinted>
  <dcterms:created xsi:type="dcterms:W3CDTF">2006-09-28T05:33:49Z</dcterms:created>
  <dcterms:modified xsi:type="dcterms:W3CDTF">2024-03-26T12:51:08Z</dcterms:modified>
</cp:coreProperties>
</file>